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\\HA-NT2023\profiles\TO_IKEDA.V6\Desktop\例規改正関係\001 営繕事務取扱要領\02_工事様式\"/>
    </mc:Choice>
  </mc:AlternateContent>
  <xr:revisionPtr revIDLastSave="0" documentId="13_ncr:1_{DF824523-390F-4E68-8F61-91F5815E7A21}" xr6:coauthVersionLast="36" xr6:coauthVersionMax="36" xr10:uidLastSave="{00000000-0000-0000-0000-000000000000}"/>
  <bookViews>
    <workbookView xWindow="32760" yWindow="32760" windowWidth="23040" windowHeight="8865" tabRatio="607" xr2:uid="{00000000-000D-0000-FFFF-FFFF00000000}"/>
  </bookViews>
  <sheets>
    <sheet name="様式工-５９（別紙） " sheetId="10" r:id="rId1"/>
  </sheets>
  <definedNames>
    <definedName name="LIST">#REF!</definedName>
    <definedName name="_xlnm.Print_Area" localSheetId="0">'様式工-５９（別紙） '!$A$1:$G$42</definedName>
    <definedName name="Title_Print">#REF!</definedName>
    <definedName name="規格">#REF!</definedName>
    <definedName name="工種">#REF!</definedName>
    <definedName name="種目">#REF!</definedName>
    <definedName name="数量">#REF!</definedName>
    <definedName name="代価表_3">#REF!</definedName>
    <definedName name="単位">#REF!</definedName>
    <definedName name="内訳コード">#REF!</definedName>
    <definedName name="複単コード">#REF!</definedName>
    <definedName name="名称">#REF!</definedName>
  </definedNames>
  <calcPr calcId="191029"/>
  <customWorkbookViews>
    <customWorkbookView name="manabu - 個人用ビュー" guid="{5070C1D8-CBF6-4E21-A67C-A569FE33D5C0}" mergeInterval="0" personalView="1" xWindow="5" yWindow="31" windowWidth="1266" windowHeight="812" tabRatio="607" activeSheetId="5"/>
    <customWorkbookView name="miyawaki - 個人用ビュー" guid="{73B03624-5438-4FD2-B879-39C3667CAEFC}" mergeInterval="0" personalView="1" maximized="1" windowWidth="1020" windowHeight="606" tabRatio="607" activeSheetId="5"/>
    <customWorkbookView name="上田 - 個人用ビュー" guid="{C8281BE9-69CD-492C-BB05-4B4B325D82E5}" mergeInterval="0" personalView="1" maximized="1" windowWidth="1276" windowHeight="877" tabRatio="607" activeSheetId="5" showStatusbar="0"/>
    <customWorkbookView name="fuku - 個人用ビュー" guid="{D7AA2E76-CE92-46EB-91C3-C633A51FC39E}" mergeInterval="0" personalView="1" maximized="1" windowWidth="1276" windowHeight="888" tabRatio="607" activeSheetId="5"/>
  </customWorkbookViews>
</workbook>
</file>

<file path=xl/calcChain.xml><?xml version="1.0" encoding="utf-8"?>
<calcChain xmlns="http://schemas.openxmlformats.org/spreadsheetml/2006/main">
  <c r="H50" i="10" l="1"/>
  <c r="H58" i="10" l="1"/>
  <c r="B18" i="10"/>
  <c r="B27" i="10" s="1"/>
  <c r="B35" i="10" s="1"/>
  <c r="B44" i="10" s="1"/>
  <c r="H40" i="10"/>
  <c r="H33" i="10"/>
  <c r="H25" i="10"/>
  <c r="H16" i="10"/>
  <c r="H60" i="10"/>
  <c r="L1" i="10"/>
  <c r="M1" i="10" s="1"/>
  <c r="H56" i="10"/>
  <c r="H42" i="10" l="1"/>
  <c r="H52" i="10" l="1"/>
  <c r="H53" i="10" l="1"/>
  <c r="I49" i="10"/>
  <c r="I24" i="10"/>
  <c r="I11" i="10"/>
  <c r="I48" i="10"/>
  <c r="I23" i="10"/>
  <c r="I10" i="10"/>
  <c r="I30" i="10"/>
  <c r="I47" i="10"/>
  <c r="I22" i="10"/>
  <c r="I9" i="10"/>
  <c r="I39" i="10"/>
  <c r="I21" i="10"/>
  <c r="I8" i="10"/>
  <c r="I38" i="10"/>
  <c r="I15" i="10"/>
  <c r="I7" i="10"/>
  <c r="I32" i="10"/>
  <c r="I14" i="10"/>
  <c r="I6" i="10"/>
  <c r="I31" i="10"/>
  <c r="I13" i="10"/>
  <c r="I12" i="10"/>
  <c r="K10" i="10" l="1"/>
  <c r="J10" i="10"/>
  <c r="K23" i="10"/>
  <c r="J23" i="10"/>
  <c r="K21" i="10"/>
  <c r="J21" i="10"/>
  <c r="J48" i="10"/>
  <c r="K48" i="10"/>
  <c r="J15" i="10"/>
  <c r="K15" i="10"/>
  <c r="K12" i="10"/>
  <c r="J12" i="10"/>
  <c r="K13" i="10"/>
  <c r="J13" i="10"/>
  <c r="J6" i="10"/>
  <c r="K6" i="10"/>
  <c r="K16" i="10" s="1"/>
  <c r="I52" i="10"/>
  <c r="K39" i="10"/>
  <c r="L39" i="10" s="1"/>
  <c r="J39" i="10"/>
  <c r="K11" i="10"/>
  <c r="J11" i="10"/>
  <c r="K14" i="10"/>
  <c r="J14" i="10"/>
  <c r="K9" i="10"/>
  <c r="J9" i="10"/>
  <c r="K24" i="10"/>
  <c r="J24" i="10"/>
  <c r="K38" i="10"/>
  <c r="J38" i="10"/>
  <c r="K31" i="10"/>
  <c r="K33" i="10" s="1"/>
  <c r="J31" i="10"/>
  <c r="K22" i="10"/>
  <c r="J22" i="10"/>
  <c r="K49" i="10"/>
  <c r="J49" i="10"/>
  <c r="K30" i="10"/>
  <c r="J30" i="10"/>
  <c r="J8" i="10"/>
  <c r="K8" i="10"/>
  <c r="J32" i="10"/>
  <c r="K32" i="10"/>
  <c r="K7" i="10"/>
  <c r="J7" i="10"/>
  <c r="K47" i="10"/>
  <c r="J47" i="10"/>
  <c r="J50" i="10"/>
  <c r="J16" i="10"/>
  <c r="J25" i="10"/>
  <c r="K40" i="10"/>
  <c r="L31" i="10" l="1"/>
  <c r="M31" i="10" s="1"/>
  <c r="G31" i="10" s="1"/>
  <c r="L14" i="10"/>
  <c r="M14" i="10"/>
  <c r="G14" i="10" s="1"/>
  <c r="L6" i="10"/>
  <c r="L48" i="10"/>
  <c r="M48" i="10" s="1"/>
  <c r="L8" i="10"/>
  <c r="M8" i="10" s="1"/>
  <c r="G8" i="10" s="1"/>
  <c r="L13" i="10"/>
  <c r="M13" i="10" s="1"/>
  <c r="G13" i="10" s="1"/>
  <c r="L21" i="10"/>
  <c r="L25" i="10" s="1"/>
  <c r="M21" i="10"/>
  <c r="L30" i="10"/>
  <c r="M30" i="10" s="1"/>
  <c r="K25" i="10"/>
  <c r="L38" i="10"/>
  <c r="L40" i="10" s="1"/>
  <c r="J40" i="10"/>
  <c r="K50" i="10"/>
  <c r="L12" i="10"/>
  <c r="M12" i="10" s="1"/>
  <c r="G12" i="10" s="1"/>
  <c r="L23" i="10"/>
  <c r="M23" i="10" s="1"/>
  <c r="G23" i="10" s="1"/>
  <c r="L11" i="10"/>
  <c r="M11" i="10" s="1"/>
  <c r="G11" i="10" s="1"/>
  <c r="L7" i="10"/>
  <c r="M7" i="10"/>
  <c r="G7" i="10" s="1"/>
  <c r="L49" i="10"/>
  <c r="M49" i="10" s="1"/>
  <c r="L24" i="10"/>
  <c r="M24" i="10" s="1"/>
  <c r="M39" i="10"/>
  <c r="J33" i="10"/>
  <c r="J42" i="10" s="1"/>
  <c r="J52" i="10" s="1"/>
  <c r="L47" i="10"/>
  <c r="M47" i="10" s="1"/>
  <c r="L32" i="10"/>
  <c r="M32" i="10" s="1"/>
  <c r="L22" i="10"/>
  <c r="M22" i="10" s="1"/>
  <c r="G22" i="10" s="1"/>
  <c r="L9" i="10"/>
  <c r="M9" i="10" s="1"/>
  <c r="G9" i="10" s="1"/>
  <c r="L15" i="10"/>
  <c r="M15" i="10" s="1"/>
  <c r="L10" i="10"/>
  <c r="M10" i="10" s="1"/>
  <c r="G10" i="10" s="1"/>
  <c r="K42" i="10"/>
  <c r="K52" i="10" s="1"/>
  <c r="M33" i="10" l="1"/>
  <c r="G30" i="10"/>
  <c r="G33" i="10" s="1"/>
  <c r="M25" i="10"/>
  <c r="L50" i="10"/>
  <c r="L33" i="10"/>
  <c r="L16" i="10"/>
  <c r="L42" i="10" s="1"/>
  <c r="L52" i="10" s="1"/>
  <c r="M53" i="10" s="1"/>
  <c r="G21" i="10"/>
  <c r="G25" i="10" s="1"/>
  <c r="M6" i="10"/>
  <c r="M38" i="10"/>
  <c r="M54" i="10"/>
  <c r="G47" i="10"/>
  <c r="M50" i="10"/>
  <c r="G48" i="10"/>
  <c r="G38" i="10" l="1"/>
  <c r="G40" i="10" s="1"/>
  <c r="M40" i="10"/>
  <c r="M16" i="10"/>
  <c r="M42" i="10" s="1"/>
  <c r="M52" i="10" s="1"/>
  <c r="G6" i="10" s="1"/>
  <c r="G16" i="10" s="1"/>
  <c r="G42" i="10" s="1"/>
  <c r="G50" i="10"/>
  <c r="G52" i="10" l="1"/>
</calcChain>
</file>

<file path=xl/sharedStrings.xml><?xml version="1.0" encoding="utf-8"?>
<sst xmlns="http://schemas.openxmlformats.org/spreadsheetml/2006/main" count="178" uniqueCount="68">
  <si>
    <t>直工費</t>
    <rPh sb="0" eb="1">
      <t>チョク</t>
    </rPh>
    <rPh sb="1" eb="3">
      <t>コウヒ</t>
    </rPh>
    <phoneticPr fontId="3"/>
  </si>
  <si>
    <t>レ</t>
    <phoneticPr fontId="3"/>
  </si>
  <si>
    <t>マ</t>
    <phoneticPr fontId="3"/>
  </si>
  <si>
    <t>共通仮設</t>
    <rPh sb="0" eb="2">
      <t>キョウツウ</t>
    </rPh>
    <rPh sb="2" eb="4">
      <t>カセツ</t>
    </rPh>
    <phoneticPr fontId="3"/>
  </si>
  <si>
    <t>諸経費</t>
    <rPh sb="0" eb="3">
      <t>ショケイヒ</t>
    </rPh>
    <phoneticPr fontId="3"/>
  </si>
  <si>
    <t>按分比率</t>
    <rPh sb="0" eb="2">
      <t>アンブン</t>
    </rPh>
    <rPh sb="2" eb="4">
      <t>ヒリツ</t>
    </rPh>
    <phoneticPr fontId="3"/>
  </si>
  <si>
    <t>金額</t>
    <rPh sb="0" eb="2">
      <t>キンガク</t>
    </rPh>
    <phoneticPr fontId="3"/>
  </si>
  <si>
    <t>合計</t>
    <rPh sb="0" eb="2">
      <t>ゴウケイ</t>
    </rPh>
    <phoneticPr fontId="3"/>
  </si>
  <si>
    <t>施設名</t>
    <rPh sb="0" eb="2">
      <t>シセツ</t>
    </rPh>
    <rPh sb="2" eb="3">
      <t>メイ</t>
    </rPh>
    <phoneticPr fontId="3"/>
  </si>
  <si>
    <t>棟名</t>
    <rPh sb="0" eb="1">
      <t>トウ</t>
    </rPh>
    <rPh sb="1" eb="2">
      <t>メイ</t>
    </rPh>
    <phoneticPr fontId="3"/>
  </si>
  <si>
    <t>区　分</t>
    <rPh sb="0" eb="1">
      <t>ク</t>
    </rPh>
    <rPh sb="2" eb="3">
      <t>ブン</t>
    </rPh>
    <phoneticPr fontId="3"/>
  </si>
  <si>
    <t>構造又は用途</t>
    <rPh sb="0" eb="2">
      <t>コウゾウ</t>
    </rPh>
    <rPh sb="2" eb="3">
      <t>マタ</t>
    </rPh>
    <rPh sb="4" eb="6">
      <t>ヨウト</t>
    </rPh>
    <phoneticPr fontId="3"/>
  </si>
  <si>
    <t>細　目</t>
    <rPh sb="0" eb="1">
      <t>ホソ</t>
    </rPh>
    <rPh sb="2" eb="3">
      <t>メ</t>
    </rPh>
    <phoneticPr fontId="3"/>
  </si>
  <si>
    <t>記　号</t>
    <rPh sb="0" eb="1">
      <t>キ</t>
    </rPh>
    <rPh sb="2" eb="3">
      <t>ゴウ</t>
    </rPh>
    <phoneticPr fontId="3"/>
  </si>
  <si>
    <t>年　数</t>
    <rPh sb="0" eb="1">
      <t>トシ</t>
    </rPh>
    <rPh sb="2" eb="3">
      <t>カズ</t>
    </rPh>
    <phoneticPr fontId="3"/>
  </si>
  <si>
    <t>数量（㎡）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</si>
  <si>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</si>
  <si>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建　物</t>
    <rPh sb="0" eb="1">
      <t>ケン</t>
    </rPh>
    <rPh sb="2" eb="3">
      <t>ブツ</t>
    </rPh>
    <phoneticPr fontId="3"/>
  </si>
  <si>
    <t>建物付
属設備</t>
    <rPh sb="0" eb="2">
      <t>タテモノ</t>
    </rPh>
    <rPh sb="2" eb="3">
      <t>ヅケ</t>
    </rPh>
    <rPh sb="4" eb="5">
      <t>ゾク</t>
    </rPh>
    <rPh sb="5" eb="7">
      <t>セツビ</t>
    </rPh>
    <phoneticPr fontId="3"/>
  </si>
  <si>
    <t>一式</t>
    <rPh sb="0" eb="2">
      <t>イッシキ</t>
    </rPh>
    <phoneticPr fontId="3"/>
  </si>
  <si>
    <t>その他のもの</t>
    <rPh sb="2" eb="3">
      <t>ホカ</t>
    </rPh>
    <phoneticPr fontId="3"/>
  </si>
  <si>
    <t>災害報知設備</t>
    <rPh sb="0" eb="2">
      <t>サイガイ</t>
    </rPh>
    <rPh sb="2" eb="4">
      <t>ホウチ</t>
    </rPh>
    <rPh sb="4" eb="6">
      <t>セツビ</t>
    </rPh>
    <phoneticPr fontId="3"/>
  </si>
  <si>
    <t>　建　物　合　計　金　額</t>
    <rPh sb="1" eb="2">
      <t>ケン</t>
    </rPh>
    <rPh sb="3" eb="4">
      <t>ブツ</t>
    </rPh>
    <rPh sb="5" eb="6">
      <t>ゴウ</t>
    </rPh>
    <rPh sb="7" eb="8">
      <t>ケイ</t>
    </rPh>
    <rPh sb="9" eb="10">
      <t>カネ</t>
    </rPh>
    <rPh sb="11" eb="12">
      <t>ガク</t>
    </rPh>
    <phoneticPr fontId="3"/>
  </si>
  <si>
    <t>　工　事　代　金　合　計　金　額</t>
    <rPh sb="1" eb="2">
      <t>コウ</t>
    </rPh>
    <rPh sb="3" eb="4">
      <t>コト</t>
    </rPh>
    <rPh sb="5" eb="6">
      <t>ダイ</t>
    </rPh>
    <rPh sb="7" eb="8">
      <t>カネ</t>
    </rPh>
    <rPh sb="9" eb="10">
      <t>ゴウ</t>
    </rPh>
    <rPh sb="11" eb="12">
      <t>ケイ</t>
    </rPh>
    <rPh sb="13" eb="14">
      <t>キン</t>
    </rPh>
    <rPh sb="15" eb="16">
      <t>ガク</t>
    </rPh>
    <phoneticPr fontId="3"/>
  </si>
  <si>
    <t>按分比率</t>
    <phoneticPr fontId="3"/>
  </si>
  <si>
    <t>共通仮設</t>
    <phoneticPr fontId="3"/>
  </si>
  <si>
    <t>諸経費</t>
    <phoneticPr fontId="3"/>
  </si>
  <si>
    <t>消費税</t>
    <phoneticPr fontId="3"/>
  </si>
  <si>
    <t>直工費（円）</t>
    <rPh sb="0" eb="1">
      <t>チョク</t>
    </rPh>
    <rPh sb="1" eb="3">
      <t>コウヒ</t>
    </rPh>
    <rPh sb="4" eb="5">
      <t>エン</t>
    </rPh>
    <phoneticPr fontId="3"/>
  </si>
  <si>
    <t>変電設備</t>
    <rPh sb="0" eb="2">
      <t>ヘンデン</t>
    </rPh>
    <rPh sb="2" eb="4">
      <t>セツビ</t>
    </rPh>
    <phoneticPr fontId="3"/>
  </si>
  <si>
    <t>ヨ</t>
    <phoneticPr fontId="3"/>
  </si>
  <si>
    <t>消費税金額</t>
    <rPh sb="0" eb="3">
      <t>ショウヒゼイ</t>
    </rPh>
    <rPh sb="3" eb="5">
      <t>キンガク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</si>
  <si>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</si>
  <si>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コ</t>
  </si>
  <si>
    <t>電気設備</t>
    <rPh sb="0" eb="2">
      <t>デンキ</t>
    </rPh>
    <rPh sb="2" eb="4">
      <t>セツビ</t>
    </rPh>
    <phoneticPr fontId="3"/>
  </si>
  <si>
    <t>(税込み)</t>
    <rPh sb="1" eb="3">
      <t>ゼイコ</t>
    </rPh>
    <phoneticPr fontId="3"/>
  </si>
  <si>
    <t>(税抜き)</t>
    <rPh sb="1" eb="2">
      <t>ゼイ</t>
    </rPh>
    <rPh sb="2" eb="3">
      <t>ヌ</t>
    </rPh>
    <phoneticPr fontId="3"/>
  </si>
  <si>
    <t>病院用のもの</t>
    <rPh sb="0" eb="2">
      <t>ビョウイン</t>
    </rPh>
    <rPh sb="2" eb="3">
      <t>ヨウ</t>
    </rPh>
    <phoneticPr fontId="3"/>
  </si>
  <si>
    <t>イ</t>
    <phoneticPr fontId="3"/>
  </si>
  <si>
    <t>イ</t>
    <phoneticPr fontId="3"/>
  </si>
  <si>
    <t>機械直工</t>
    <rPh sb="0" eb="2">
      <t>キカイ</t>
    </rPh>
    <rPh sb="2" eb="3">
      <t>スナオ</t>
    </rPh>
    <rPh sb="3" eb="4">
      <t>コウ</t>
    </rPh>
    <phoneticPr fontId="3"/>
  </si>
  <si>
    <t>建築直工</t>
    <rPh sb="0" eb="2">
      <t>ケンチク</t>
    </rPh>
    <rPh sb="2" eb="3">
      <t>チョク</t>
    </rPh>
    <rPh sb="3" eb="4">
      <t>コウ</t>
    </rPh>
    <phoneticPr fontId="14"/>
  </si>
  <si>
    <t>電気直工</t>
    <rPh sb="0" eb="2">
      <t>デンキ</t>
    </rPh>
    <rPh sb="2" eb="3">
      <t>チョク</t>
    </rPh>
    <rPh sb="3" eb="4">
      <t>コウ</t>
    </rPh>
    <phoneticPr fontId="14"/>
  </si>
  <si>
    <t>建物付
属設備</t>
    <phoneticPr fontId="3"/>
  </si>
  <si>
    <t>屋外</t>
    <rPh sb="0" eb="2">
      <t>オクガイ</t>
    </rPh>
    <phoneticPr fontId="3"/>
  </si>
  <si>
    <t>レ</t>
  </si>
  <si>
    <t>屋内消火栓設備</t>
    <rPh sb="0" eb="2">
      <t>オクナイ</t>
    </rPh>
    <rPh sb="2" eb="5">
      <t>ショウカセン</t>
    </rPh>
    <rPh sb="5" eb="7">
      <t>セツビ</t>
    </rPh>
    <phoneticPr fontId="14"/>
  </si>
  <si>
    <t>冷暖房設備</t>
    <rPh sb="0" eb="3">
      <t>レイダンボウ</t>
    </rPh>
    <rPh sb="3" eb="5">
      <t>セツビ</t>
    </rPh>
    <phoneticPr fontId="14"/>
  </si>
  <si>
    <t>出力２２KW以下</t>
    <rPh sb="0" eb="2">
      <t>シュツリョク</t>
    </rPh>
    <rPh sb="6" eb="8">
      <t>イカ</t>
    </rPh>
    <phoneticPr fontId="14"/>
  </si>
  <si>
    <t>通風装置</t>
    <rPh sb="0" eb="2">
      <t>ツウフウ</t>
    </rPh>
    <rPh sb="2" eb="4">
      <t>ソウチ</t>
    </rPh>
    <phoneticPr fontId="14"/>
  </si>
  <si>
    <t>ラ</t>
    <phoneticPr fontId="14"/>
  </si>
  <si>
    <t>ム</t>
    <phoneticPr fontId="14"/>
  </si>
  <si>
    <t>給排水・瓦斯</t>
    <rPh sb="0" eb="1">
      <t>キュウ</t>
    </rPh>
    <rPh sb="1" eb="3">
      <t>ハイスイ</t>
    </rPh>
    <rPh sb="4" eb="6">
      <t>ガス</t>
    </rPh>
    <phoneticPr fontId="14"/>
  </si>
  <si>
    <t>衛生設備</t>
    <rPh sb="0" eb="2">
      <t>エイセイ</t>
    </rPh>
    <rPh sb="2" eb="4">
      <t>セツビ</t>
    </rPh>
    <phoneticPr fontId="14"/>
  </si>
  <si>
    <t>搬送設備</t>
    <rPh sb="0" eb="2">
      <t>ハンソウ</t>
    </rPh>
    <rPh sb="2" eb="4">
      <t>セツビ</t>
    </rPh>
    <phoneticPr fontId="3"/>
  </si>
  <si>
    <t>気送管設備</t>
    <rPh sb="0" eb="3">
      <t>キソウカン</t>
    </rPh>
    <rPh sb="3" eb="5">
      <t>セツビ</t>
    </rPh>
    <phoneticPr fontId="14"/>
  </si>
  <si>
    <t>オ</t>
    <phoneticPr fontId="14"/>
  </si>
  <si>
    <t>ク</t>
    <phoneticPr fontId="14"/>
  </si>
  <si>
    <t>鉄筋
コンクリート造</t>
    <rPh sb="0" eb="2">
      <t>テッキン</t>
    </rPh>
    <rPh sb="9" eb="10">
      <t>ゾウ</t>
    </rPh>
    <phoneticPr fontId="3"/>
  </si>
  <si>
    <t>○○病院</t>
    <rPh sb="2" eb="4">
      <t>ビョウイン</t>
    </rPh>
    <phoneticPr fontId="3"/>
  </si>
  <si>
    <t>本館</t>
    <rPh sb="0" eb="2">
      <t>ホンカン</t>
    </rPh>
    <phoneticPr fontId="3"/>
  </si>
  <si>
    <t>別館</t>
    <rPh sb="0" eb="2">
      <t>ベッカン</t>
    </rPh>
    <phoneticPr fontId="3"/>
  </si>
  <si>
    <t>北館</t>
    <rPh sb="0" eb="2">
      <t>キタカン</t>
    </rPh>
    <phoneticPr fontId="3"/>
  </si>
  <si>
    <t>指定部分外</t>
    <rPh sb="0" eb="2">
      <t>シテイ</t>
    </rPh>
    <rPh sb="2" eb="4">
      <t>ブブン</t>
    </rPh>
    <rPh sb="4" eb="5">
      <t>ガイ</t>
    </rPh>
    <phoneticPr fontId="3"/>
  </si>
  <si>
    <t>　指　定　部　分　工　事　代　金　合　計　金　額</t>
    <rPh sb="1" eb="2">
      <t>ユビ</t>
    </rPh>
    <rPh sb="3" eb="4">
      <t>テイ</t>
    </rPh>
    <rPh sb="5" eb="6">
      <t>ブ</t>
    </rPh>
    <rPh sb="7" eb="8">
      <t>フン</t>
    </rPh>
    <rPh sb="9" eb="10">
      <t>コウ</t>
    </rPh>
    <rPh sb="11" eb="12">
      <t>コト</t>
    </rPh>
    <rPh sb="13" eb="14">
      <t>ダイ</t>
    </rPh>
    <rPh sb="15" eb="16">
      <t>カネ</t>
    </rPh>
    <rPh sb="17" eb="18">
      <t>ゴウ</t>
    </rPh>
    <rPh sb="19" eb="20">
      <t>ケイ</t>
    </rPh>
    <rPh sb="21" eb="22">
      <t>キン</t>
    </rPh>
    <rPh sb="23" eb="24">
      <t>ガク</t>
    </rPh>
    <phoneticPr fontId="3"/>
  </si>
  <si>
    <t>下記と差額が生じる場合には先頭行にて調整している</t>
    <rPh sb="0" eb="2">
      <t>カキ</t>
    </rPh>
    <rPh sb="3" eb="5">
      <t>サガク</t>
    </rPh>
    <rPh sb="6" eb="7">
      <t>ショウ</t>
    </rPh>
    <rPh sb="9" eb="11">
      <t>バアイ</t>
    </rPh>
    <rPh sb="13" eb="15">
      <t>セントウ</t>
    </rPh>
    <rPh sb="15" eb="16">
      <t>ギョウ</t>
    </rPh>
    <rPh sb="18" eb="20">
      <t>チョウセイ</t>
    </rPh>
    <phoneticPr fontId="14"/>
  </si>
  <si>
    <t>　ただし、《工事名》の指定部分に限る。</t>
    <rPh sb="6" eb="8">
      <t>コウジ</t>
    </rPh>
    <rPh sb="8" eb="9">
      <t>メイ</t>
    </rPh>
    <rPh sb="11" eb="13">
      <t>シテイ</t>
    </rPh>
    <rPh sb="13" eb="15">
      <t>ブブン</t>
    </rPh>
    <rPh sb="16" eb="17">
      <t>カギ</t>
    </rPh>
    <phoneticPr fontId="14"/>
  </si>
  <si>
    <t>様式工－５９（別紙）</t>
    <rPh sb="0" eb="2">
      <t>ヨウシキ</t>
    </rPh>
    <rPh sb="2" eb="3">
      <t>コウ</t>
    </rPh>
    <rPh sb="7" eb="9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</si>
</sst>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\ &quot;日&quot;&quot;　&quot;&quot;間&quot;"/>
    <numFmt numFmtId="177" formatCode="[$-411]gggee&quot;年&quot;m&quot;月&quot;d&quot;日&quot;\ h:mm"/>
    <numFmt numFmtId="178" formatCode="[$-411]gggee&quot;年&quot;m&quot;月&quot;d&quot;日 (        )&quot;"/>
    <numFmt numFmtId="179" formatCode="[$-411]gggee&quot;年&quot;m&quot;月&quot;d&quot;日 (     )&quot;"/>
    <numFmt numFmtId="180" formatCode="#,##0.00&quot;㎡ &quot;;;&quot;        ㎡&quot;"/>
    <numFmt numFmtId="181" formatCode="#,##0.00&quot;㎡ &quot;;;&quot;        ㎡ &quot;"/>
    <numFmt numFmtId="182" formatCode="#,##0.0##&quot;㎡&quot;\ \ \ "/>
    <numFmt numFmtId="183" formatCode="&quot; (&quot;#,##0.00&quot;坪)&quot;"/>
    <numFmt numFmtId="184" formatCode="&quot;  (&quot;#,##0.##&quot;坪)&quot;"/>
    <numFmt numFmtId="185" formatCode="&quot;   (&quot;#,##0.##&quot;坪)&quot;"/>
    <numFmt numFmtId="186" formatCode="#,##0_);[Red]\(#,##0\)"/>
    <numFmt numFmtId="187" formatCode="0.0"/>
    <numFmt numFmtId="188" formatCode="#,##0_ ;[Red]\-#,##0\ 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4"/>
      <name val="Terminal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4" fillId="2" borderId="0"/>
    <xf numFmtId="0" fontId="4" fillId="0" borderId="0" applyFill="0" applyBorder="0" applyAlignment="0"/>
    <xf numFmtId="185" fontId="5" fillId="0" borderId="0" applyFill="0" applyBorder="0" applyAlignment="0"/>
    <xf numFmtId="184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0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5" fillId="0" borderId="0" applyFont="0" applyFill="0" applyBorder="0" applyAlignment="0" applyProtection="0"/>
    <xf numFmtId="182" fontId="2" fillId="0" borderId="0" applyFont="0" applyFill="0" applyBorder="0" applyAlignment="0" applyProtection="0"/>
    <xf numFmtId="14" fontId="7" fillId="0" borderId="0" applyFill="0" applyBorder="0" applyAlignment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0" fontId="8" fillId="0" borderId="0" applyNumberFormat="0" applyFill="0" applyBorder="0" applyAlignment="0" applyProtection="0"/>
    <xf numFmtId="38" fontId="9" fillId="3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4" borderId="3" applyNumberFormat="0" applyBorder="0" applyAlignment="0" applyProtection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182" fontId="5" fillId="0" borderId="0"/>
    <xf numFmtId="0" fontId="4" fillId="0" borderId="0"/>
    <xf numFmtId="176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185" fontId="2" fillId="0" borderId="0" applyFont="0" applyFill="0" applyBorder="0" applyAlignment="0" applyProtection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49" fontId="7" fillId="0" borderId="0" applyFill="0" applyBorder="0" applyAlignment="0"/>
    <xf numFmtId="185" fontId="2" fillId="0" borderId="0" applyFill="0" applyBorder="0" applyAlignment="0"/>
    <xf numFmtId="0" fontId="6" fillId="0" borderId="0" applyFill="0" applyBorder="0" applyAlignment="0"/>
    <xf numFmtId="177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12" fillId="0" borderId="0"/>
    <xf numFmtId="41" fontId="4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15" fillId="0" borderId="0" xfId="60" applyFont="1">
      <alignment vertical="center"/>
    </xf>
    <xf numFmtId="0" fontId="17" fillId="0" borderId="0" xfId="60" applyFont="1" applyBorder="1" applyAlignment="1">
      <alignment horizontal="left" vertical="center" wrapText="1"/>
    </xf>
    <xf numFmtId="0" fontId="15" fillId="0" borderId="0" xfId="60" applyFont="1" applyBorder="1" applyAlignment="1">
      <alignment horizontal="center" vertical="center"/>
    </xf>
    <xf numFmtId="38" fontId="15" fillId="0" borderId="0" xfId="57" applyFont="1" applyBorder="1" applyAlignment="1">
      <alignment vertical="center"/>
    </xf>
    <xf numFmtId="38" fontId="15" fillId="0" borderId="0" xfId="57" applyFont="1" applyFill="1" applyBorder="1" applyAlignment="1">
      <alignment vertical="center"/>
    </xf>
    <xf numFmtId="40" fontId="15" fillId="0" borderId="0" xfId="57" applyNumberFormat="1" applyFont="1" applyFill="1" applyBorder="1" applyAlignment="1">
      <alignment vertical="center"/>
    </xf>
    <xf numFmtId="0" fontId="15" fillId="0" borderId="4" xfId="60" applyFont="1" applyBorder="1" applyAlignment="1">
      <alignment horizontal="left" vertical="center"/>
    </xf>
    <xf numFmtId="0" fontId="15" fillId="0" borderId="4" xfId="60" applyFont="1" applyBorder="1">
      <alignment vertical="center"/>
    </xf>
    <xf numFmtId="0" fontId="15" fillId="0" borderId="0" xfId="60" applyFont="1" applyBorder="1">
      <alignment vertical="center"/>
    </xf>
    <xf numFmtId="0" fontId="15" fillId="0" borderId="0" xfId="60" applyFont="1" applyFill="1" applyAlignment="1">
      <alignment horizontal="center" vertical="center"/>
    </xf>
    <xf numFmtId="10" fontId="15" fillId="0" borderId="0" xfId="60" applyNumberFormat="1" applyFont="1" applyFill="1" applyAlignment="1">
      <alignment horizontal="center" vertical="center"/>
    </xf>
    <xf numFmtId="186" fontId="15" fillId="0" borderId="0" xfId="60" applyNumberFormat="1" applyFont="1" applyFill="1" applyAlignment="1">
      <alignment horizontal="center" vertical="center"/>
    </xf>
    <xf numFmtId="3" fontId="15" fillId="0" borderId="0" xfId="60" applyNumberFormat="1" applyFont="1" applyFill="1" applyAlignment="1">
      <alignment horizontal="center" vertical="center"/>
    </xf>
    <xf numFmtId="0" fontId="15" fillId="0" borderId="5" xfId="60" applyFont="1" applyBorder="1" applyAlignment="1">
      <alignment horizontal="center" vertical="center"/>
    </xf>
    <xf numFmtId="0" fontId="15" fillId="0" borderId="6" xfId="60" applyFont="1" applyBorder="1" applyAlignment="1">
      <alignment horizontal="center" vertical="center"/>
    </xf>
    <xf numFmtId="0" fontId="15" fillId="0" borderId="7" xfId="60" applyFont="1" applyBorder="1" applyAlignment="1">
      <alignment horizontal="center" vertical="center"/>
    </xf>
    <xf numFmtId="0" fontId="15" fillId="0" borderId="5" xfId="60" applyFont="1" applyFill="1" applyBorder="1" applyAlignment="1">
      <alignment horizontal="center" vertical="center"/>
    </xf>
    <xf numFmtId="10" fontId="15" fillId="0" borderId="6" xfId="60" applyNumberFormat="1" applyFont="1" applyFill="1" applyBorder="1" applyAlignment="1">
      <alignment horizontal="center" vertical="center"/>
    </xf>
    <xf numFmtId="186" fontId="15" fillId="0" borderId="6" xfId="60" applyNumberFormat="1" applyFont="1" applyFill="1" applyBorder="1" applyAlignment="1">
      <alignment horizontal="center" vertical="center"/>
    </xf>
    <xf numFmtId="3" fontId="15" fillId="0" borderId="6" xfId="60" applyNumberFormat="1" applyFont="1" applyFill="1" applyBorder="1" applyAlignment="1">
      <alignment horizontal="center" vertical="center"/>
    </xf>
    <xf numFmtId="0" fontId="15" fillId="0" borderId="24" xfId="6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186" fontId="15" fillId="0" borderId="14" xfId="60" applyNumberFormat="1" applyFont="1" applyFill="1" applyBorder="1">
      <alignment vertical="center"/>
    </xf>
    <xf numFmtId="10" fontId="15" fillId="0" borderId="18" xfId="60" applyNumberFormat="1" applyFont="1" applyFill="1" applyBorder="1">
      <alignment vertical="center"/>
    </xf>
    <xf numFmtId="0" fontId="16" fillId="0" borderId="0" xfId="60" applyFont="1">
      <alignment vertical="center"/>
    </xf>
    <xf numFmtId="187" fontId="15" fillId="0" borderId="0" xfId="60" applyNumberFormat="1" applyFont="1" applyAlignment="1">
      <alignment horizontal="left" vertical="center"/>
    </xf>
    <xf numFmtId="0" fontId="15" fillId="0" borderId="15" xfId="60" applyFont="1" applyFill="1" applyBorder="1" applyAlignment="1">
      <alignment horizontal="center" vertical="center" wrapText="1"/>
    </xf>
    <xf numFmtId="0" fontId="15" fillId="6" borderId="12" xfId="60" applyFont="1" applyFill="1" applyBorder="1" applyAlignment="1">
      <alignment horizontal="center" vertical="center"/>
    </xf>
    <xf numFmtId="186" fontId="15" fillId="6" borderId="13" xfId="60" applyNumberFormat="1" applyFont="1" applyFill="1" applyBorder="1">
      <alignment vertical="center"/>
    </xf>
    <xf numFmtId="10" fontId="15" fillId="0" borderId="12" xfId="60" applyNumberFormat="1" applyFont="1" applyFill="1" applyBorder="1">
      <alignment vertical="center"/>
    </xf>
    <xf numFmtId="0" fontId="15" fillId="0" borderId="23" xfId="60" applyFont="1" applyFill="1" applyBorder="1" applyAlignment="1">
      <alignment horizontal="center" vertical="center"/>
    </xf>
    <xf numFmtId="0" fontId="17" fillId="0" borderId="12" xfId="60" applyFont="1" applyFill="1" applyBorder="1" applyAlignment="1">
      <alignment horizontal="center" vertical="center"/>
    </xf>
    <xf numFmtId="10" fontId="15" fillId="0" borderId="16" xfId="60" applyNumberFormat="1" applyFont="1" applyFill="1" applyBorder="1">
      <alignment vertical="center"/>
    </xf>
    <xf numFmtId="38" fontId="15" fillId="0" borderId="0" xfId="60" applyNumberFormat="1" applyFont="1">
      <alignment vertical="center"/>
    </xf>
    <xf numFmtId="0" fontId="15" fillId="6" borderId="16" xfId="60" applyFont="1" applyFill="1" applyBorder="1" applyAlignment="1">
      <alignment horizontal="center" vertical="center"/>
    </xf>
    <xf numFmtId="10" fontId="15" fillId="0" borderId="21" xfId="60" applyNumberFormat="1" applyFont="1" applyFill="1" applyBorder="1">
      <alignment vertical="center"/>
    </xf>
    <xf numFmtId="0" fontId="15" fillId="0" borderId="26" xfId="60" applyFont="1" applyFill="1" applyBorder="1" applyAlignment="1">
      <alignment horizontal="center" vertical="center"/>
    </xf>
    <xf numFmtId="0" fontId="15" fillId="6" borderId="27" xfId="60" applyFont="1" applyFill="1" applyBorder="1" applyAlignment="1">
      <alignment horizontal="center" vertical="center"/>
    </xf>
    <xf numFmtId="186" fontId="15" fillId="6" borderId="28" xfId="60" applyNumberFormat="1" applyFont="1" applyFill="1" applyBorder="1">
      <alignment vertical="center"/>
    </xf>
    <xf numFmtId="0" fontId="15" fillId="0" borderId="25" xfId="60" applyFont="1" applyFill="1" applyBorder="1" applyAlignment="1">
      <alignment horizontal="center" vertical="center"/>
    </xf>
    <xf numFmtId="40" fontId="15" fillId="0" borderId="6" xfId="57" applyNumberFormat="1" applyFont="1" applyFill="1" applyBorder="1" applyAlignment="1">
      <alignment vertical="center"/>
    </xf>
    <xf numFmtId="38" fontId="15" fillId="0" borderId="6" xfId="57" applyFont="1" applyFill="1" applyBorder="1" applyAlignment="1">
      <alignment vertical="center"/>
    </xf>
    <xf numFmtId="0" fontId="17" fillId="0" borderId="0" xfId="60" applyFont="1" applyFill="1" applyBorder="1" applyAlignment="1">
      <alignment horizontal="left" vertical="center" wrapText="1"/>
    </xf>
    <xf numFmtId="0" fontId="15" fillId="0" borderId="4" xfId="60" applyFont="1" applyFill="1" applyBorder="1">
      <alignment vertical="center"/>
    </xf>
    <xf numFmtId="0" fontId="15" fillId="0" borderId="0" xfId="60" applyFont="1" applyFill="1" applyBorder="1">
      <alignment vertical="center"/>
    </xf>
    <xf numFmtId="0" fontId="15" fillId="0" borderId="0" xfId="60" applyFont="1" applyFill="1">
      <alignment vertical="center"/>
    </xf>
    <xf numFmtId="10" fontId="15" fillId="0" borderId="0" xfId="60" applyNumberFormat="1" applyFont="1" applyFill="1">
      <alignment vertical="center"/>
    </xf>
    <xf numFmtId="186" fontId="15" fillId="0" borderId="0" xfId="60" applyNumberFormat="1" applyFont="1" applyFill="1">
      <alignment vertical="center"/>
    </xf>
    <xf numFmtId="3" fontId="15" fillId="0" borderId="0" xfId="60" applyNumberFormat="1" applyFont="1" applyFill="1">
      <alignment vertical="center"/>
    </xf>
    <xf numFmtId="0" fontId="15" fillId="0" borderId="6" xfId="60" applyFont="1" applyFill="1" applyBorder="1" applyAlignment="1">
      <alignment horizontal="center" vertical="center"/>
    </xf>
    <xf numFmtId="0" fontId="15" fillId="0" borderId="7" xfId="60" applyFont="1" applyFill="1" applyBorder="1" applyAlignment="1">
      <alignment horizontal="center" vertical="center"/>
    </xf>
    <xf numFmtId="38" fontId="15" fillId="0" borderId="22" xfId="57" applyFont="1" applyFill="1" applyBorder="1" applyAlignment="1">
      <alignment vertical="center"/>
    </xf>
    <xf numFmtId="0" fontId="15" fillId="6" borderId="29" xfId="60" applyFont="1" applyFill="1" applyBorder="1" applyAlignment="1">
      <alignment horizontal="center" vertical="center" wrapText="1"/>
    </xf>
    <xf numFmtId="38" fontId="15" fillId="6" borderId="10" xfId="57" applyFont="1" applyFill="1" applyBorder="1" applyAlignment="1">
      <alignment vertical="center"/>
    </xf>
    <xf numFmtId="0" fontId="15" fillId="0" borderId="2" xfId="60" applyFont="1" applyFill="1" applyBorder="1" applyAlignment="1">
      <alignment horizontal="center" vertical="center"/>
    </xf>
    <xf numFmtId="0" fontId="15" fillId="6" borderId="23" xfId="60" applyFont="1" applyFill="1" applyBorder="1" applyAlignment="1">
      <alignment horizontal="center" vertical="center" wrapText="1"/>
    </xf>
    <xf numFmtId="0" fontId="15" fillId="0" borderId="12" xfId="60" applyFont="1" applyFill="1" applyBorder="1" applyAlignment="1">
      <alignment horizontal="center" vertical="center"/>
    </xf>
    <xf numFmtId="0" fontId="15" fillId="0" borderId="16" xfId="60" applyFont="1" applyFill="1" applyBorder="1" applyAlignment="1">
      <alignment horizontal="center" vertical="center"/>
    </xf>
    <xf numFmtId="0" fontId="15" fillId="0" borderId="20" xfId="60" applyFont="1" applyFill="1" applyBorder="1" applyAlignment="1">
      <alignment horizontal="center" vertical="center"/>
    </xf>
    <xf numFmtId="0" fontId="15" fillId="0" borderId="2" xfId="60" applyFont="1" applyBorder="1" applyAlignment="1">
      <alignment horizontal="center" vertical="center"/>
    </xf>
    <xf numFmtId="0" fontId="17" fillId="0" borderId="4" xfId="60" applyFont="1" applyBorder="1" applyAlignment="1">
      <alignment horizontal="left" vertical="center"/>
    </xf>
    <xf numFmtId="38" fontId="15" fillId="0" borderId="4" xfId="57" applyFont="1" applyBorder="1" applyAlignment="1">
      <alignment horizontal="right" vertical="center"/>
    </xf>
    <xf numFmtId="0" fontId="17" fillId="0" borderId="8" xfId="60" applyFont="1" applyBorder="1" applyAlignment="1">
      <alignment horizontal="left" vertical="center"/>
    </xf>
    <xf numFmtId="0" fontId="15" fillId="0" borderId="2" xfId="60" applyFont="1" applyBorder="1" applyAlignment="1">
      <alignment horizontal="centerContinuous" vertical="center"/>
    </xf>
    <xf numFmtId="0" fontId="15" fillId="0" borderId="9" xfId="60" applyFont="1" applyBorder="1" applyAlignment="1">
      <alignment horizontal="center" vertical="center"/>
    </xf>
    <xf numFmtId="38" fontId="15" fillId="0" borderId="6" xfId="57" applyFont="1" applyFill="1" applyBorder="1" applyAlignment="1">
      <alignment horizontal="right" vertical="center"/>
    </xf>
    <xf numFmtId="38" fontId="15" fillId="0" borderId="0" xfId="57" applyFont="1" applyAlignment="1">
      <alignment horizontal="right" vertical="center"/>
    </xf>
    <xf numFmtId="38" fontId="15" fillId="0" borderId="0" xfId="57" applyFont="1" applyFill="1" applyAlignment="1">
      <alignment horizontal="right" vertical="center"/>
    </xf>
    <xf numFmtId="38" fontId="15" fillId="0" borderId="0" xfId="57" applyFont="1" applyFill="1" applyAlignment="1">
      <alignment vertical="center"/>
    </xf>
    <xf numFmtId="38" fontId="15" fillId="0" borderId="0" xfId="60" applyNumberFormat="1" applyFont="1" applyFill="1">
      <alignment vertical="center"/>
    </xf>
    <xf numFmtId="186" fontId="15" fillId="0" borderId="10" xfId="57" applyNumberFormat="1" applyFont="1" applyFill="1" applyBorder="1" applyAlignment="1">
      <alignment vertical="center"/>
    </xf>
    <xf numFmtId="186" fontId="15" fillId="0" borderId="7" xfId="57" applyNumberFormat="1" applyFont="1" applyFill="1" applyBorder="1" applyAlignment="1">
      <alignment vertical="center"/>
    </xf>
    <xf numFmtId="188" fontId="15" fillId="0" borderId="7" xfId="57" applyNumberFormat="1" applyFont="1" applyBorder="1" applyAlignment="1">
      <alignment vertical="center"/>
    </xf>
    <xf numFmtId="188" fontId="15" fillId="0" borderId="10" xfId="57" applyNumberFormat="1" applyFont="1" applyBorder="1" applyAlignment="1">
      <alignment vertical="center"/>
    </xf>
    <xf numFmtId="10" fontId="15" fillId="0" borderId="17" xfId="60" applyNumberFormat="1" applyFont="1" applyFill="1" applyBorder="1">
      <alignment vertical="center"/>
    </xf>
    <xf numFmtId="10" fontId="15" fillId="0" borderId="27" xfId="60" applyNumberFormat="1" applyFont="1" applyFill="1" applyBorder="1">
      <alignment vertical="center"/>
    </xf>
    <xf numFmtId="0" fontId="15" fillId="0" borderId="17" xfId="60" applyFont="1" applyFill="1" applyBorder="1" applyAlignment="1">
      <alignment horizontal="center" vertical="center" wrapText="1"/>
    </xf>
    <xf numFmtId="0" fontId="15" fillId="0" borderId="17" xfId="60" applyFont="1" applyFill="1" applyBorder="1" applyAlignment="1">
      <alignment horizontal="left" vertical="center" indent="2"/>
    </xf>
    <xf numFmtId="0" fontId="15" fillId="0" borderId="17" xfId="60" applyFont="1" applyFill="1" applyBorder="1" applyAlignment="1">
      <alignment horizontal="center" vertical="center"/>
    </xf>
    <xf numFmtId="186" fontId="15" fillId="0" borderId="31" xfId="60" applyNumberFormat="1" applyFont="1" applyFill="1" applyBorder="1">
      <alignment vertical="center"/>
    </xf>
    <xf numFmtId="0" fontId="15" fillId="0" borderId="27" xfId="60" applyFont="1" applyFill="1" applyBorder="1" applyAlignment="1">
      <alignment horizontal="center" vertical="center"/>
    </xf>
    <xf numFmtId="38" fontId="15" fillId="0" borderId="28" xfId="57" applyFont="1" applyFill="1" applyBorder="1" applyAlignment="1">
      <alignment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0" fontId="15" fillId="0" borderId="12" xfId="60" applyFont="1" applyFill="1" applyBorder="1" applyAlignment="1">
      <alignment horizontal="center" vertical="center" wrapText="1"/>
    </xf>
    <xf numFmtId="0" fontId="15" fillId="0" borderId="12" xfId="60" applyFont="1" applyFill="1" applyBorder="1" applyAlignment="1">
      <alignment horizontal="left" vertical="center" indent="2"/>
    </xf>
    <xf numFmtId="186" fontId="15" fillId="0" borderId="13" xfId="60" applyNumberFormat="1" applyFont="1" applyFill="1" applyBorder="1">
      <alignment vertical="center"/>
    </xf>
    <xf numFmtId="188" fontId="16" fillId="5" borderId="30" xfId="57" applyNumberFormat="1" applyFont="1" applyFill="1" applyBorder="1" applyAlignment="1">
      <alignment vertical="center"/>
    </xf>
    <xf numFmtId="188" fontId="15" fillId="0" borderId="32" xfId="57" applyNumberFormat="1" applyFont="1" applyFill="1" applyBorder="1" applyAlignment="1">
      <alignment vertical="center"/>
    </xf>
    <xf numFmtId="188" fontId="15" fillId="0" borderId="5" xfId="57" applyNumberFormat="1" applyFont="1" applyFill="1" applyBorder="1" applyAlignment="1">
      <alignment vertical="center"/>
    </xf>
    <xf numFmtId="188" fontId="15" fillId="0" borderId="0" xfId="57" applyNumberFormat="1" applyFont="1" applyFill="1" applyBorder="1" applyAlignment="1">
      <alignment horizontal="right" vertical="center"/>
    </xf>
    <xf numFmtId="188" fontId="15" fillId="5" borderId="5" xfId="57" applyNumberFormat="1" applyFont="1" applyFill="1" applyBorder="1" applyAlignment="1">
      <alignment horizontal="right" vertical="center"/>
    </xf>
    <xf numFmtId="188" fontId="16" fillId="5" borderId="0" xfId="57" applyNumberFormat="1" applyFont="1" applyFill="1" applyAlignment="1">
      <alignment vertical="center"/>
    </xf>
    <xf numFmtId="188" fontId="16" fillId="0" borderId="0" xfId="60" applyNumberFormat="1" applyFont="1" applyFill="1">
      <alignment vertical="center"/>
    </xf>
    <xf numFmtId="188" fontId="16" fillId="5" borderId="0" xfId="60" applyNumberFormat="1" applyFont="1" applyFill="1">
      <alignment vertical="center"/>
    </xf>
    <xf numFmtId="188" fontId="16" fillId="5" borderId="0" xfId="60" applyNumberFormat="1" applyFont="1" applyFill="1" applyAlignment="1">
      <alignment horizontal="center" vertical="center"/>
    </xf>
    <xf numFmtId="188" fontId="16" fillId="0" borderId="11" xfId="57" applyNumberFormat="1" applyFont="1" applyFill="1" applyBorder="1" applyAlignment="1">
      <alignment vertical="center"/>
    </xf>
    <xf numFmtId="188" fontId="16" fillId="0" borderId="15" xfId="57" applyNumberFormat="1" applyFont="1" applyFill="1" applyBorder="1" applyAlignment="1">
      <alignment vertical="center"/>
    </xf>
    <xf numFmtId="188" fontId="16" fillId="5" borderId="11" xfId="57" applyNumberFormat="1" applyFont="1" applyFill="1" applyBorder="1" applyAlignment="1">
      <alignment vertical="center"/>
    </xf>
    <xf numFmtId="188" fontId="16" fillId="0" borderId="23" xfId="57" applyNumberFormat="1" applyFont="1" applyFill="1" applyBorder="1" applyAlignment="1">
      <alignment vertical="center"/>
    </xf>
    <xf numFmtId="188" fontId="16" fillId="0" borderId="32" xfId="57" applyNumberFormat="1" applyFont="1" applyFill="1" applyBorder="1" applyAlignment="1">
      <alignment vertical="center"/>
    </xf>
    <xf numFmtId="188" fontId="15" fillId="0" borderId="17" xfId="60" applyNumberFormat="1" applyFont="1" applyFill="1" applyBorder="1">
      <alignment vertical="center"/>
    </xf>
    <xf numFmtId="188" fontId="15" fillId="0" borderId="31" xfId="60" applyNumberFormat="1" applyFont="1" applyBorder="1">
      <alignment vertical="center"/>
    </xf>
    <xf numFmtId="188" fontId="15" fillId="0" borderId="27" xfId="60" applyNumberFormat="1" applyFont="1" applyFill="1" applyBorder="1">
      <alignment vertical="center"/>
    </xf>
    <xf numFmtId="188" fontId="15" fillId="0" borderId="28" xfId="60" applyNumberFormat="1" applyFont="1" applyBorder="1">
      <alignment vertical="center"/>
    </xf>
    <xf numFmtId="188" fontId="15" fillId="0" borderId="6" xfId="57" applyNumberFormat="1" applyFont="1" applyFill="1" applyBorder="1" applyAlignment="1">
      <alignment vertical="center"/>
    </xf>
    <xf numFmtId="188" fontId="15" fillId="0" borderId="7" xfId="57" applyNumberFormat="1" applyFont="1" applyFill="1" applyBorder="1" applyAlignment="1">
      <alignment vertical="center"/>
    </xf>
    <xf numFmtId="188" fontId="15" fillId="0" borderId="0" xfId="60" applyNumberFormat="1" applyFont="1" applyFill="1">
      <alignment vertical="center"/>
    </xf>
    <xf numFmtId="188" fontId="15" fillId="0" borderId="0" xfId="60" applyNumberFormat="1" applyFont="1">
      <alignment vertical="center"/>
    </xf>
    <xf numFmtId="188" fontId="15" fillId="0" borderId="6" xfId="57" applyNumberFormat="1" applyFont="1" applyFill="1" applyBorder="1" applyAlignment="1">
      <alignment horizontal="right" vertical="center"/>
    </xf>
    <xf numFmtId="188" fontId="15" fillId="0" borderId="7" xfId="57" applyNumberFormat="1" applyFont="1" applyFill="1" applyBorder="1" applyAlignment="1">
      <alignment horizontal="right" vertical="center"/>
    </xf>
    <xf numFmtId="188" fontId="15" fillId="0" borderId="12" xfId="60" applyNumberFormat="1" applyFont="1" applyFill="1" applyBorder="1">
      <alignment vertical="center"/>
    </xf>
    <xf numFmtId="188" fontId="15" fillId="0" borderId="13" xfId="60" applyNumberFormat="1" applyFont="1" applyBorder="1">
      <alignment vertical="center"/>
    </xf>
    <xf numFmtId="188" fontId="15" fillId="0" borderId="20" xfId="60" applyNumberFormat="1" applyFont="1" applyFill="1" applyBorder="1">
      <alignment vertical="center"/>
    </xf>
    <xf numFmtId="188" fontId="15" fillId="0" borderId="22" xfId="60" applyNumberFormat="1" applyFont="1" applyBorder="1">
      <alignment vertical="center"/>
    </xf>
    <xf numFmtId="188" fontId="15" fillId="0" borderId="16" xfId="60" applyNumberFormat="1" applyFont="1" applyFill="1" applyBorder="1">
      <alignment vertical="center"/>
    </xf>
    <xf numFmtId="188" fontId="15" fillId="0" borderId="14" xfId="60" applyNumberFormat="1" applyFont="1" applyBorder="1">
      <alignment vertical="center"/>
    </xf>
    <xf numFmtId="188" fontId="15" fillId="0" borderId="18" xfId="60" applyNumberFormat="1" applyFont="1" applyFill="1" applyBorder="1">
      <alignment vertical="center"/>
    </xf>
    <xf numFmtId="188" fontId="15" fillId="0" borderId="19" xfId="60" applyNumberFormat="1" applyFont="1" applyBorder="1">
      <alignment vertical="center"/>
    </xf>
    <xf numFmtId="188" fontId="15" fillId="0" borderId="21" xfId="60" applyNumberFormat="1" applyFont="1" applyFill="1" applyBorder="1">
      <alignment vertical="center"/>
    </xf>
    <xf numFmtId="10" fontId="15" fillId="0" borderId="6" xfId="62" applyNumberFormat="1" applyFont="1" applyFill="1" applyBorder="1" applyAlignment="1">
      <alignment horizontal="right" vertical="center"/>
    </xf>
    <xf numFmtId="0" fontId="15" fillId="0" borderId="4" xfId="60" applyFont="1" applyFill="1" applyBorder="1" applyAlignment="1">
      <alignment horizontal="center" vertical="center"/>
    </xf>
    <xf numFmtId="0" fontId="15" fillId="0" borderId="0" xfId="60" applyFont="1" applyFill="1" applyBorder="1" applyAlignment="1">
      <alignment horizontal="center" vertical="center"/>
    </xf>
    <xf numFmtId="0" fontId="15" fillId="0" borderId="4" xfId="60" applyFont="1" applyBorder="1" applyAlignment="1">
      <alignment horizontal="center" vertical="center"/>
    </xf>
    <xf numFmtId="0" fontId="17" fillId="0" borderId="0" xfId="60" applyFont="1" applyBorder="1" applyAlignment="1">
      <alignment horizontal="left" vertical="center"/>
    </xf>
    <xf numFmtId="0" fontId="15" fillId="0" borderId="4" xfId="6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5" fillId="0" borderId="0" xfId="6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8" xfId="60" applyFont="1" applyBorder="1" applyAlignment="1">
      <alignment horizontal="left" vertical="center" wrapText="1"/>
    </xf>
    <xf numFmtId="0" fontId="17" fillId="0" borderId="2" xfId="60" applyFont="1" applyBorder="1" applyAlignment="1">
      <alignment horizontal="left" vertical="center" wrapText="1"/>
    </xf>
    <xf numFmtId="0" fontId="15" fillId="0" borderId="4" xfId="6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26" xfId="60" applyFont="1" applyFill="1" applyBorder="1" applyAlignment="1">
      <alignment horizontal="left" vertical="center" wrapText="1"/>
    </xf>
    <xf numFmtId="0" fontId="17" fillId="0" borderId="4" xfId="60" applyFont="1" applyFill="1" applyBorder="1" applyAlignment="1">
      <alignment horizontal="left" vertical="center" wrapText="1"/>
    </xf>
    <xf numFmtId="0" fontId="17" fillId="0" borderId="8" xfId="60" applyFont="1" applyFill="1" applyBorder="1" applyAlignment="1">
      <alignment horizontal="left" vertical="center" wrapText="1"/>
    </xf>
    <xf numFmtId="0" fontId="17" fillId="0" borderId="2" xfId="60" applyFont="1" applyFill="1" applyBorder="1" applyAlignment="1">
      <alignment horizontal="left" vertical="center" wrapText="1"/>
    </xf>
  </cellXfs>
  <cellStyles count="63">
    <cellStyle name="=C:\WINDOWS\SYSTEM32\COMMAND.COM" xfId="1" xr:uid="{00000000-0005-0000-0000-000000000000}"/>
    <cellStyle name="Calc Currency (0)" xfId="2" xr:uid="{00000000-0005-0000-0000-000001000000}"/>
    <cellStyle name="Calc Currency (2)" xfId="3" xr:uid="{00000000-0005-0000-0000-000002000000}"/>
    <cellStyle name="Calc Percent (0)" xfId="4" xr:uid="{00000000-0005-0000-0000-000003000000}"/>
    <cellStyle name="Calc Percent (1)" xfId="5" xr:uid="{00000000-0005-0000-0000-000004000000}"/>
    <cellStyle name="Calc Percent (2)" xfId="6" xr:uid="{00000000-0005-0000-0000-000005000000}"/>
    <cellStyle name="Calc Units (0)" xfId="7" xr:uid="{00000000-0005-0000-0000-000006000000}"/>
    <cellStyle name="Calc Units (1)" xfId="8" xr:uid="{00000000-0005-0000-0000-000007000000}"/>
    <cellStyle name="Calc Units (2)" xfId="9" xr:uid="{00000000-0005-0000-0000-000008000000}"/>
    <cellStyle name="Comma [0]_#6 Temps &amp; Contractors" xfId="10" xr:uid="{00000000-0005-0000-0000-000009000000}"/>
    <cellStyle name="Comma [00]" xfId="11" xr:uid="{00000000-0005-0000-0000-00000A000000}"/>
    <cellStyle name="Comma_#6 Temps &amp; Contractors" xfId="12" xr:uid="{00000000-0005-0000-0000-00000B000000}"/>
    <cellStyle name="Currency [0]_#6 Temps &amp; Contractors" xfId="13" xr:uid="{00000000-0005-0000-0000-00000C000000}"/>
    <cellStyle name="Currency [00]" xfId="14" xr:uid="{00000000-0005-0000-0000-00000D000000}"/>
    <cellStyle name="Currency_#6 Temps &amp; Contractors" xfId="15" xr:uid="{00000000-0005-0000-0000-00000E000000}"/>
    <cellStyle name="Date Short" xfId="16" xr:uid="{00000000-0005-0000-0000-00000F000000}"/>
    <cellStyle name="Enter Currency (0)" xfId="17" xr:uid="{00000000-0005-0000-0000-000010000000}"/>
    <cellStyle name="Enter Currency (2)" xfId="18" xr:uid="{00000000-0005-0000-0000-000011000000}"/>
    <cellStyle name="Enter Units (0)" xfId="19" xr:uid="{00000000-0005-0000-0000-000012000000}"/>
    <cellStyle name="Enter Units (1)" xfId="20" xr:uid="{00000000-0005-0000-0000-000013000000}"/>
    <cellStyle name="Enter Units (2)" xfId="21" xr:uid="{00000000-0005-0000-0000-000014000000}"/>
    <cellStyle name="Followed Hyperlink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Hyperlink" xfId="26" xr:uid="{00000000-0005-0000-0000-000019000000}"/>
    <cellStyle name="Input [yellow]" xfId="27" xr:uid="{00000000-0005-0000-0000-00001A000000}"/>
    <cellStyle name="Link Currency (0)" xfId="28" xr:uid="{00000000-0005-0000-0000-00001B000000}"/>
    <cellStyle name="Link Currency (2)" xfId="29" xr:uid="{00000000-0005-0000-0000-00001C000000}"/>
    <cellStyle name="Link Units (0)" xfId="30" xr:uid="{00000000-0005-0000-0000-00001D000000}"/>
    <cellStyle name="Link Units (1)" xfId="31" xr:uid="{00000000-0005-0000-0000-00001E000000}"/>
    <cellStyle name="Link Units (2)" xfId="32" xr:uid="{00000000-0005-0000-0000-00001F000000}"/>
    <cellStyle name="Normal - Style1" xfId="33" xr:uid="{00000000-0005-0000-0000-000020000000}"/>
    <cellStyle name="Normal_# 41-Market &amp;Trends" xfId="34" xr:uid="{00000000-0005-0000-0000-000021000000}"/>
    <cellStyle name="ParaBirimi [0]_RESULTS" xfId="35" xr:uid="{00000000-0005-0000-0000-000022000000}"/>
    <cellStyle name="ParaBirimi_RESULTS" xfId="36" xr:uid="{00000000-0005-0000-0000-000023000000}"/>
    <cellStyle name="Percent [0]" xfId="37" xr:uid="{00000000-0005-0000-0000-000024000000}"/>
    <cellStyle name="Percent [00]" xfId="38" xr:uid="{00000000-0005-0000-0000-000025000000}"/>
    <cellStyle name="Percent [2]" xfId="39" xr:uid="{00000000-0005-0000-0000-000026000000}"/>
    <cellStyle name="Percent_#6 Temps &amp; Contractors" xfId="40" xr:uid="{00000000-0005-0000-0000-000027000000}"/>
    <cellStyle name="PrePop Currency (0)" xfId="41" xr:uid="{00000000-0005-0000-0000-000028000000}"/>
    <cellStyle name="PrePop Currency (2)" xfId="42" xr:uid="{00000000-0005-0000-0000-000029000000}"/>
    <cellStyle name="PrePop Units (0)" xfId="43" xr:uid="{00000000-0005-0000-0000-00002A000000}"/>
    <cellStyle name="PrePop Units (1)" xfId="44" xr:uid="{00000000-0005-0000-0000-00002B000000}"/>
    <cellStyle name="PrePop Units (2)" xfId="45" xr:uid="{00000000-0005-0000-0000-00002C000000}"/>
    <cellStyle name="Text Indent A" xfId="46" xr:uid="{00000000-0005-0000-0000-00002D000000}"/>
    <cellStyle name="Text Indent B" xfId="47" xr:uid="{00000000-0005-0000-0000-00002E000000}"/>
    <cellStyle name="Text Indent C" xfId="48" xr:uid="{00000000-0005-0000-0000-00002F000000}"/>
    <cellStyle name="Virg・ [0]_RESULTS" xfId="49" xr:uid="{00000000-0005-0000-0000-000030000000}"/>
    <cellStyle name="Virg・_RESULTS" xfId="50" xr:uid="{00000000-0005-0000-0000-000031000000}"/>
    <cellStyle name="ﾄ褊褂燾・[0]_PERSONAL" xfId="51" xr:uid="{00000000-0005-0000-0000-000032000000}"/>
    <cellStyle name="ﾄ褊褂燾饑PERSONAL" xfId="52" xr:uid="{00000000-0005-0000-0000-000033000000}"/>
    <cellStyle name="パーセント" xfId="62" builtinId="5"/>
    <cellStyle name="ﾎ磊隆_PERSONAL" xfId="53" xr:uid="{00000000-0005-0000-0000-000035000000}"/>
    <cellStyle name="ﾔ竟瑙糺・[0]_PERSONAL" xfId="54" xr:uid="{00000000-0005-0000-0000-000036000000}"/>
    <cellStyle name="ﾔ竟瑙糺饑PERSONAL" xfId="55" xr:uid="{00000000-0005-0000-0000-000037000000}"/>
    <cellStyle name="橋岡" xfId="56" xr:uid="{00000000-0005-0000-0000-000038000000}"/>
    <cellStyle name="桁区切り" xfId="57" builtinId="6"/>
    <cellStyle name="通浦 [0.00]_laroux" xfId="58" xr:uid="{00000000-0005-0000-0000-00003A000000}"/>
    <cellStyle name="通浦_laroux" xfId="59" xr:uid="{00000000-0005-0000-0000-00003B000000}"/>
    <cellStyle name="標準" xfId="0" builtinId="0"/>
    <cellStyle name="標準_（2007.1.19）契約目的物件部分引渡書表紙（様式工-31）" xfId="60" xr:uid="{00000000-0005-0000-0000-00003D000000}"/>
    <cellStyle name="未定義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zoomScaleNormal="100" zoomScaleSheetLayoutView="100" workbookViewId="0"/>
  </sheetViews>
  <sheetFormatPr defaultRowHeight="12" x14ac:dyDescent="0.15"/>
  <cols>
    <col min="1" max="1" width="8.125" style="1" customWidth="1"/>
    <col min="2" max="2" width="20.25" style="1" customWidth="1"/>
    <col min="3" max="3" width="16.625" style="1" customWidth="1"/>
    <col min="4" max="4" width="6.625" style="1" customWidth="1"/>
    <col min="5" max="5" width="6.75" style="1" customWidth="1"/>
    <col min="6" max="6" width="13.625" style="1" customWidth="1"/>
    <col min="7" max="7" width="16.625" style="1" customWidth="1"/>
    <col min="8" max="8" width="16.625" style="48" customWidth="1"/>
    <col min="9" max="9" width="9.75" style="49" customWidth="1"/>
    <col min="10" max="10" width="12.375" style="50" customWidth="1"/>
    <col min="11" max="11" width="11.75" style="50" customWidth="1"/>
    <col min="12" max="12" width="12.875" style="51" bestFit="1" customWidth="1"/>
    <col min="13" max="13" width="12.875" style="1" customWidth="1"/>
    <col min="14" max="14" width="9" style="1"/>
    <col min="15" max="15" width="11.875" style="1" bestFit="1" customWidth="1"/>
    <col min="16" max="16384" width="9" style="1"/>
  </cols>
  <sheetData>
    <row r="1" spans="1:15" x14ac:dyDescent="0.15">
      <c r="A1" s="1" t="s">
        <v>67</v>
      </c>
      <c r="H1" s="96">
        <v>123400000</v>
      </c>
      <c r="I1" s="97"/>
      <c r="J1" s="98">
        <v>12345000</v>
      </c>
      <c r="K1" s="99">
        <v>24681000</v>
      </c>
      <c r="L1" s="98">
        <f>+ROUNDDOWN((H1+J1+K1)*0.1,0)</f>
        <v>16042600</v>
      </c>
      <c r="M1" s="98">
        <f>H1+J1+K1+L1</f>
        <v>176468600</v>
      </c>
    </row>
    <row r="2" spans="1:15" ht="26.25" customHeight="1" x14ac:dyDescent="0.15">
      <c r="A2" s="128" t="s">
        <v>66</v>
      </c>
      <c r="B2" s="2"/>
      <c r="C2" s="3"/>
      <c r="D2" s="3"/>
      <c r="E2" s="3"/>
      <c r="F2" s="3"/>
      <c r="G2" s="4"/>
      <c r="H2" s="5" t="s">
        <v>0</v>
      </c>
      <c r="I2" s="5"/>
      <c r="J2" s="5" t="s">
        <v>3</v>
      </c>
      <c r="K2" s="5" t="s">
        <v>4</v>
      </c>
      <c r="L2" s="6">
        <v>0.1</v>
      </c>
      <c r="M2" s="5"/>
    </row>
    <row r="3" spans="1:15" ht="25.5" customHeight="1" x14ac:dyDescent="0.15">
      <c r="A3" s="127" t="s">
        <v>8</v>
      </c>
      <c r="B3" s="7" t="s">
        <v>59</v>
      </c>
      <c r="C3" s="8"/>
      <c r="D3" s="9"/>
      <c r="E3" s="127" t="s">
        <v>9</v>
      </c>
      <c r="F3" s="135" t="s">
        <v>60</v>
      </c>
      <c r="G3" s="136"/>
      <c r="H3" s="10" t="s">
        <v>6</v>
      </c>
      <c r="I3" s="11" t="s">
        <v>5</v>
      </c>
      <c r="J3" s="12" t="s">
        <v>6</v>
      </c>
      <c r="K3" s="12" t="s">
        <v>6</v>
      </c>
      <c r="L3" s="13" t="s">
        <v>31</v>
      </c>
    </row>
    <row r="5" spans="1:15" ht="24.95" customHeight="1" x14ac:dyDescent="0.15">
      <c r="A5" s="14" t="s">
        <v>10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6" t="s">
        <v>16</v>
      </c>
      <c r="H5" s="17" t="s">
        <v>28</v>
      </c>
      <c r="I5" s="18" t="s">
        <v>24</v>
      </c>
      <c r="J5" s="19" t="s">
        <v>25</v>
      </c>
      <c r="K5" s="19" t="s">
        <v>26</v>
      </c>
      <c r="L5" s="20" t="s">
        <v>27</v>
      </c>
      <c r="M5" s="16" t="s">
        <v>7</v>
      </c>
    </row>
    <row r="6" spans="1:15" ht="24.95" customHeight="1" x14ac:dyDescent="0.15">
      <c r="A6" s="21" t="s">
        <v>17</v>
      </c>
      <c r="B6" s="22" t="s">
        <v>58</v>
      </c>
      <c r="C6" s="22" t="s">
        <v>37</v>
      </c>
      <c r="D6" s="23" t="s">
        <v>38</v>
      </c>
      <c r="E6" s="24">
        <v>39</v>
      </c>
      <c r="F6" s="23" t="s">
        <v>19</v>
      </c>
      <c r="G6" s="25">
        <f>M6-M52+M53</f>
        <v>143005344</v>
      </c>
      <c r="H6" s="91">
        <v>100000000</v>
      </c>
      <c r="I6" s="26">
        <f t="shared" ref="I6:I15" si="0">H6/$H$52</f>
        <v>0.81037277147487841</v>
      </c>
      <c r="J6" s="105">
        <f>$J$1*I6</f>
        <v>10004051.863857374</v>
      </c>
      <c r="K6" s="105">
        <f>$K$1*I6</f>
        <v>20000810.372771475</v>
      </c>
      <c r="L6" s="105">
        <f>(H6+J6+K6)*$L$2</f>
        <v>13000486.223662885</v>
      </c>
      <c r="M6" s="122">
        <f>ROUND(H6+SUM(J6:L6),0)</f>
        <v>143005348</v>
      </c>
      <c r="N6" s="27"/>
      <c r="O6" s="28"/>
    </row>
    <row r="7" spans="1:15" ht="24.95" customHeight="1" x14ac:dyDescent="0.15">
      <c r="A7" s="29" t="s">
        <v>18</v>
      </c>
      <c r="B7" s="30" t="s">
        <v>34</v>
      </c>
      <c r="C7" s="30" t="s">
        <v>20</v>
      </c>
      <c r="D7" s="30" t="s">
        <v>1</v>
      </c>
      <c r="E7" s="30">
        <v>15</v>
      </c>
      <c r="F7" s="30" t="s">
        <v>19</v>
      </c>
      <c r="G7" s="31">
        <f t="shared" ref="G7:G14" si="1">M7</f>
        <v>32891230</v>
      </c>
      <c r="H7" s="100">
        <v>23000000</v>
      </c>
      <c r="I7" s="32">
        <f t="shared" si="0"/>
        <v>0.18638573743922204</v>
      </c>
      <c r="J7" s="115">
        <f t="shared" ref="J7:J15" si="2">$J$1*I7</f>
        <v>2300931.9286871962</v>
      </c>
      <c r="K7" s="115">
        <f t="shared" ref="K7:K15" si="3">$K$1*I7</f>
        <v>4600186.3857374396</v>
      </c>
      <c r="L7" s="115">
        <f t="shared" ref="L7:L15" si="4">(H7+J7+K7)*$L$2</f>
        <v>2990111.8314424637</v>
      </c>
      <c r="M7" s="116">
        <f t="shared" ref="M7:M15" si="5">ROUND(H7+SUM(J7:L7),0)</f>
        <v>32891230</v>
      </c>
    </row>
    <row r="8" spans="1:15" ht="24.95" customHeight="1" x14ac:dyDescent="0.15">
      <c r="A8" s="33"/>
      <c r="B8" s="34" t="s">
        <v>21</v>
      </c>
      <c r="C8" s="34" t="s">
        <v>32</v>
      </c>
      <c r="D8" s="34" t="s">
        <v>2</v>
      </c>
      <c r="E8" s="34">
        <v>8</v>
      </c>
      <c r="F8" s="30" t="s">
        <v>19</v>
      </c>
      <c r="G8" s="31">
        <f t="shared" si="1"/>
        <v>386114</v>
      </c>
      <c r="H8" s="100">
        <v>270000</v>
      </c>
      <c r="I8" s="32">
        <f t="shared" si="0"/>
        <v>2.1880064829821718E-3</v>
      </c>
      <c r="J8" s="115">
        <f t="shared" si="2"/>
        <v>27010.94003241491</v>
      </c>
      <c r="K8" s="115">
        <f t="shared" si="3"/>
        <v>54002.188006482982</v>
      </c>
      <c r="L8" s="115">
        <f t="shared" si="4"/>
        <v>35101.312803889792</v>
      </c>
      <c r="M8" s="116">
        <f t="shared" si="5"/>
        <v>386114</v>
      </c>
      <c r="O8" s="36"/>
    </row>
    <row r="9" spans="1:15" ht="24.95" customHeight="1" x14ac:dyDescent="0.15">
      <c r="A9" s="33"/>
      <c r="B9" s="34" t="s">
        <v>21</v>
      </c>
      <c r="C9" s="37" t="s">
        <v>46</v>
      </c>
      <c r="D9" s="34" t="s">
        <v>2</v>
      </c>
      <c r="E9" s="34">
        <v>8</v>
      </c>
      <c r="F9" s="30" t="s">
        <v>19</v>
      </c>
      <c r="G9" s="31">
        <f t="shared" si="1"/>
        <v>14301</v>
      </c>
      <c r="H9" s="100">
        <v>10000</v>
      </c>
      <c r="I9" s="32">
        <f t="shared" si="0"/>
        <v>8.1037277147487838E-5</v>
      </c>
      <c r="J9" s="115">
        <f t="shared" si="2"/>
        <v>1000.4051863857374</v>
      </c>
      <c r="K9" s="115">
        <f t="shared" si="3"/>
        <v>2000.0810372771473</v>
      </c>
      <c r="L9" s="115">
        <f t="shared" si="4"/>
        <v>1300.0486223662883</v>
      </c>
      <c r="M9" s="116">
        <f t="shared" si="5"/>
        <v>14301</v>
      </c>
      <c r="N9" s="27"/>
    </row>
    <row r="10" spans="1:15" ht="24.95" customHeight="1" x14ac:dyDescent="0.15">
      <c r="A10" s="33"/>
      <c r="B10" s="30" t="s">
        <v>47</v>
      </c>
      <c r="C10" s="37" t="s">
        <v>48</v>
      </c>
      <c r="D10" s="37" t="s">
        <v>50</v>
      </c>
      <c r="E10" s="37">
        <v>13</v>
      </c>
      <c r="F10" s="30" t="s">
        <v>19</v>
      </c>
      <c r="G10" s="31">
        <f t="shared" si="1"/>
        <v>14301</v>
      </c>
      <c r="H10" s="100">
        <v>10000</v>
      </c>
      <c r="I10" s="38">
        <f t="shared" si="0"/>
        <v>8.1037277147487838E-5</v>
      </c>
      <c r="J10" s="115">
        <f t="shared" si="2"/>
        <v>1000.4051863857374</v>
      </c>
      <c r="K10" s="115">
        <f t="shared" si="3"/>
        <v>2000.0810372771473</v>
      </c>
      <c r="L10" s="115">
        <f t="shared" si="4"/>
        <v>1300.0486223662883</v>
      </c>
      <c r="M10" s="116">
        <f t="shared" si="5"/>
        <v>14301</v>
      </c>
      <c r="N10" s="27"/>
    </row>
    <row r="11" spans="1:15" ht="24.95" customHeight="1" x14ac:dyDescent="0.15">
      <c r="A11" s="33"/>
      <c r="B11" s="30" t="s">
        <v>49</v>
      </c>
      <c r="C11" s="30" t="s">
        <v>20</v>
      </c>
      <c r="D11" s="37" t="s">
        <v>51</v>
      </c>
      <c r="E11" s="37">
        <v>15</v>
      </c>
      <c r="F11" s="30" t="s">
        <v>19</v>
      </c>
      <c r="G11" s="31">
        <f t="shared" si="1"/>
        <v>14301</v>
      </c>
      <c r="H11" s="100">
        <v>10000</v>
      </c>
      <c r="I11" s="38">
        <f t="shared" si="0"/>
        <v>8.1037277147487838E-5</v>
      </c>
      <c r="J11" s="115">
        <f t="shared" si="2"/>
        <v>1000.4051863857374</v>
      </c>
      <c r="K11" s="115">
        <f t="shared" si="3"/>
        <v>2000.0810372771473</v>
      </c>
      <c r="L11" s="115">
        <f t="shared" si="4"/>
        <v>1300.0486223662883</v>
      </c>
      <c r="M11" s="116">
        <f t="shared" si="5"/>
        <v>14301</v>
      </c>
      <c r="N11" s="27"/>
    </row>
    <row r="12" spans="1:15" ht="24.95" customHeight="1" x14ac:dyDescent="0.15">
      <c r="A12" s="33"/>
      <c r="B12" s="30" t="s">
        <v>52</v>
      </c>
      <c r="C12" s="37"/>
      <c r="D12" s="37" t="s">
        <v>56</v>
      </c>
      <c r="E12" s="37">
        <v>15</v>
      </c>
      <c r="F12" s="30" t="s">
        <v>19</v>
      </c>
      <c r="G12" s="31">
        <f t="shared" si="1"/>
        <v>14301</v>
      </c>
      <c r="H12" s="100">
        <v>10000</v>
      </c>
      <c r="I12" s="38">
        <f t="shared" si="0"/>
        <v>8.1037277147487838E-5</v>
      </c>
      <c r="J12" s="115">
        <f t="shared" si="2"/>
        <v>1000.4051863857374</v>
      </c>
      <c r="K12" s="115">
        <f t="shared" si="3"/>
        <v>2000.0810372771473</v>
      </c>
      <c r="L12" s="115">
        <f t="shared" si="4"/>
        <v>1300.0486223662883</v>
      </c>
      <c r="M12" s="116">
        <f t="shared" si="5"/>
        <v>14301</v>
      </c>
      <c r="N12" s="27"/>
    </row>
    <row r="13" spans="1:15" ht="24.95" customHeight="1" x14ac:dyDescent="0.15">
      <c r="A13" s="33"/>
      <c r="B13" s="30" t="s">
        <v>53</v>
      </c>
      <c r="C13" s="37"/>
      <c r="D13" s="37" t="s">
        <v>57</v>
      </c>
      <c r="E13" s="37">
        <v>15</v>
      </c>
      <c r="F13" s="30" t="s">
        <v>19</v>
      </c>
      <c r="G13" s="31">
        <f t="shared" si="1"/>
        <v>14301</v>
      </c>
      <c r="H13" s="100">
        <v>10000</v>
      </c>
      <c r="I13" s="38">
        <f t="shared" si="0"/>
        <v>8.1037277147487838E-5</v>
      </c>
      <c r="J13" s="115">
        <f t="shared" si="2"/>
        <v>1000.4051863857374</v>
      </c>
      <c r="K13" s="115">
        <f t="shared" si="3"/>
        <v>2000.0810372771473</v>
      </c>
      <c r="L13" s="115">
        <f t="shared" si="4"/>
        <v>1300.0486223662883</v>
      </c>
      <c r="M13" s="116">
        <f t="shared" si="5"/>
        <v>14301</v>
      </c>
      <c r="N13" s="27"/>
    </row>
    <row r="14" spans="1:15" ht="24.95" customHeight="1" x14ac:dyDescent="0.15">
      <c r="A14" s="33"/>
      <c r="B14" s="30" t="s">
        <v>54</v>
      </c>
      <c r="C14" s="37" t="s">
        <v>55</v>
      </c>
      <c r="D14" s="37" t="s">
        <v>33</v>
      </c>
      <c r="E14" s="37">
        <v>18</v>
      </c>
      <c r="F14" s="30" t="s">
        <v>19</v>
      </c>
      <c r="G14" s="31">
        <f t="shared" si="1"/>
        <v>14301</v>
      </c>
      <c r="H14" s="100">
        <v>10000</v>
      </c>
      <c r="I14" s="38">
        <f t="shared" si="0"/>
        <v>8.1037277147487838E-5</v>
      </c>
      <c r="J14" s="115">
        <f t="shared" si="2"/>
        <v>1000.4051863857374</v>
      </c>
      <c r="K14" s="115">
        <f t="shared" si="3"/>
        <v>2000.0810372771473</v>
      </c>
      <c r="L14" s="115">
        <f t="shared" si="4"/>
        <v>1300.0486223662883</v>
      </c>
      <c r="M14" s="116">
        <f t="shared" si="5"/>
        <v>14301</v>
      </c>
      <c r="N14" s="27"/>
    </row>
    <row r="15" spans="1:15" ht="24.95" customHeight="1" x14ac:dyDescent="0.15">
      <c r="A15" s="39"/>
      <c r="B15" s="40"/>
      <c r="C15" s="40"/>
      <c r="D15" s="40"/>
      <c r="E15" s="40"/>
      <c r="F15" s="40"/>
      <c r="G15" s="41"/>
      <c r="H15" s="101"/>
      <c r="I15" s="38">
        <f t="shared" si="0"/>
        <v>0</v>
      </c>
      <c r="J15" s="119">
        <f t="shared" si="2"/>
        <v>0</v>
      </c>
      <c r="K15" s="119">
        <f t="shared" si="3"/>
        <v>0</v>
      </c>
      <c r="L15" s="115">
        <f t="shared" si="4"/>
        <v>0</v>
      </c>
      <c r="M15" s="116">
        <f t="shared" si="5"/>
        <v>0</v>
      </c>
    </row>
    <row r="16" spans="1:15" ht="25.5" customHeight="1" x14ac:dyDescent="0.15">
      <c r="A16" s="137" t="s">
        <v>22</v>
      </c>
      <c r="B16" s="138"/>
      <c r="C16" s="125"/>
      <c r="D16" s="125"/>
      <c r="E16" s="125"/>
      <c r="F16" s="42"/>
      <c r="G16" s="73">
        <f>SUM(G6:G15)</f>
        <v>176368494</v>
      </c>
      <c r="H16" s="93">
        <f>SUM(H6:H15)</f>
        <v>123330000</v>
      </c>
      <c r="I16" s="43"/>
      <c r="J16" s="109">
        <f>SUM(J6:J15)</f>
        <v>12337997.163695294</v>
      </c>
      <c r="K16" s="109">
        <f>SUM(K6:K15)</f>
        <v>24666999.432739049</v>
      </c>
      <c r="L16" s="109">
        <f>SUM(L6:L15)</f>
        <v>16033499.659643436</v>
      </c>
      <c r="M16" s="110">
        <f>SUM(M6:M15)</f>
        <v>176368498</v>
      </c>
    </row>
    <row r="17" spans="1:16" ht="20.25" customHeight="1" x14ac:dyDescent="0.15">
      <c r="A17" s="45"/>
      <c r="B17" s="45"/>
      <c r="C17" s="126"/>
      <c r="D17" s="126"/>
      <c r="E17" s="126"/>
      <c r="F17" s="126"/>
      <c r="G17" s="5"/>
      <c r="H17" s="5"/>
      <c r="I17" s="5"/>
      <c r="J17" s="5"/>
      <c r="K17" s="5"/>
      <c r="L17" s="5"/>
      <c r="M17" s="5"/>
    </row>
    <row r="18" spans="1:16" ht="26.25" customHeight="1" x14ac:dyDescent="0.15">
      <c r="A18" s="46" t="s">
        <v>8</v>
      </c>
      <c r="B18" s="7" t="str">
        <f>B3</f>
        <v>○○病院</v>
      </c>
      <c r="C18" s="46"/>
      <c r="D18" s="47"/>
      <c r="E18" s="125" t="s">
        <v>9</v>
      </c>
      <c r="F18" s="129" t="s">
        <v>61</v>
      </c>
      <c r="G18" s="130"/>
    </row>
    <row r="19" spans="1:16" ht="12" customHeight="1" x14ac:dyDescent="0.15">
      <c r="A19" s="48"/>
      <c r="B19" s="48"/>
      <c r="C19" s="48"/>
      <c r="D19" s="48"/>
      <c r="E19" s="48"/>
      <c r="F19" s="48"/>
      <c r="G19" s="48"/>
    </row>
    <row r="20" spans="1:16" ht="24.75" customHeight="1" x14ac:dyDescent="0.15">
      <c r="A20" s="17" t="s">
        <v>10</v>
      </c>
      <c r="B20" s="52" t="s">
        <v>11</v>
      </c>
      <c r="C20" s="52" t="s">
        <v>12</v>
      </c>
      <c r="D20" s="52" t="s">
        <v>13</v>
      </c>
      <c r="E20" s="52" t="s">
        <v>14</v>
      </c>
      <c r="F20" s="52" t="s">
        <v>15</v>
      </c>
      <c r="G20" s="53" t="s">
        <v>16</v>
      </c>
      <c r="H20" s="17" t="s">
        <v>28</v>
      </c>
      <c r="I20" s="18" t="s">
        <v>24</v>
      </c>
      <c r="J20" s="19" t="s">
        <v>25</v>
      </c>
      <c r="K20" s="19" t="s">
        <v>26</v>
      </c>
      <c r="L20" s="20" t="s">
        <v>27</v>
      </c>
      <c r="M20" s="16" t="s">
        <v>7</v>
      </c>
    </row>
    <row r="21" spans="1:16" ht="24.75" customHeight="1" x14ac:dyDescent="0.15">
      <c r="A21" s="33" t="s">
        <v>17</v>
      </c>
      <c r="B21" s="22" t="s">
        <v>58</v>
      </c>
      <c r="C21" s="22" t="s">
        <v>37</v>
      </c>
      <c r="D21" s="23" t="s">
        <v>39</v>
      </c>
      <c r="E21" s="24">
        <v>39</v>
      </c>
      <c r="F21" s="23" t="s">
        <v>19</v>
      </c>
      <c r="G21" s="25">
        <f>M21</f>
        <v>14301</v>
      </c>
      <c r="H21" s="91">
        <v>10000</v>
      </c>
      <c r="I21" s="26">
        <f>H21/$H$52</f>
        <v>8.1037277147487838E-5</v>
      </c>
      <c r="J21" s="121">
        <f t="shared" ref="J21:J24" si="6">$J$1*I21</f>
        <v>1000.4051863857374</v>
      </c>
      <c r="K21" s="121">
        <f t="shared" ref="K21:K24" si="7">$K$1*I21</f>
        <v>2000.0810372771473</v>
      </c>
      <c r="L21" s="121">
        <f t="shared" ref="L21:L24" si="8">(H21+J21+K21)*$L$2</f>
        <v>1300.0486223662883</v>
      </c>
      <c r="M21" s="122">
        <f t="shared" ref="M21:M24" si="9">ROUND(H21+SUM(J21:L21),0)</f>
        <v>14301</v>
      </c>
      <c r="N21" s="27"/>
      <c r="O21" s="28"/>
    </row>
    <row r="22" spans="1:16" ht="24.75" customHeight="1" x14ac:dyDescent="0.15">
      <c r="A22" s="29" t="s">
        <v>18</v>
      </c>
      <c r="B22" s="30" t="s">
        <v>34</v>
      </c>
      <c r="C22" s="30" t="s">
        <v>29</v>
      </c>
      <c r="D22" s="30" t="s">
        <v>30</v>
      </c>
      <c r="E22" s="30">
        <v>15</v>
      </c>
      <c r="F22" s="30" t="s">
        <v>19</v>
      </c>
      <c r="G22" s="31">
        <f>M22</f>
        <v>14301</v>
      </c>
      <c r="H22" s="100">
        <v>10000</v>
      </c>
      <c r="I22" s="35">
        <f>H22/$H$52</f>
        <v>8.1037277147487838E-5</v>
      </c>
      <c r="J22" s="115">
        <f t="shared" si="6"/>
        <v>1000.4051863857374</v>
      </c>
      <c r="K22" s="115">
        <f t="shared" si="7"/>
        <v>2000.0810372771473</v>
      </c>
      <c r="L22" s="115">
        <f t="shared" si="8"/>
        <v>1300.0486223662883</v>
      </c>
      <c r="M22" s="116">
        <f t="shared" si="9"/>
        <v>14301</v>
      </c>
    </row>
    <row r="23" spans="1:16" ht="24.75" customHeight="1" x14ac:dyDescent="0.15">
      <c r="A23" s="33"/>
      <c r="B23" s="30" t="s">
        <v>34</v>
      </c>
      <c r="C23" s="30" t="s">
        <v>20</v>
      </c>
      <c r="D23" s="30" t="s">
        <v>1</v>
      </c>
      <c r="E23" s="30">
        <v>15</v>
      </c>
      <c r="F23" s="30" t="s">
        <v>19</v>
      </c>
      <c r="G23" s="31">
        <f>M23</f>
        <v>14301</v>
      </c>
      <c r="H23" s="100">
        <v>10000</v>
      </c>
      <c r="I23" s="32">
        <f>H23/$H$52</f>
        <v>8.1037277147487838E-5</v>
      </c>
      <c r="J23" s="115">
        <f t="shared" si="6"/>
        <v>1000.4051863857374</v>
      </c>
      <c r="K23" s="115">
        <f t="shared" si="7"/>
        <v>2000.0810372771473</v>
      </c>
      <c r="L23" s="115">
        <f t="shared" si="8"/>
        <v>1300.0486223662883</v>
      </c>
      <c r="M23" s="116">
        <f t="shared" si="9"/>
        <v>14301</v>
      </c>
    </row>
    <row r="24" spans="1:16" ht="24.75" customHeight="1" x14ac:dyDescent="0.15">
      <c r="A24" s="55"/>
      <c r="B24" s="30"/>
      <c r="C24" s="30"/>
      <c r="D24" s="30"/>
      <c r="E24" s="30"/>
      <c r="F24" s="30"/>
      <c r="G24" s="56"/>
      <c r="H24" s="103"/>
      <c r="I24" s="38">
        <f>H24/$H$52</f>
        <v>0</v>
      </c>
      <c r="J24" s="123">
        <f t="shared" si="6"/>
        <v>0</v>
      </c>
      <c r="K24" s="123">
        <f t="shared" si="7"/>
        <v>0</v>
      </c>
      <c r="L24" s="123">
        <f t="shared" si="8"/>
        <v>0</v>
      </c>
      <c r="M24" s="120">
        <f t="shared" si="9"/>
        <v>0</v>
      </c>
    </row>
    <row r="25" spans="1:16" ht="26.25" customHeight="1" x14ac:dyDescent="0.15">
      <c r="A25" s="139" t="s">
        <v>22</v>
      </c>
      <c r="B25" s="140"/>
      <c r="C25" s="57"/>
      <c r="D25" s="57"/>
      <c r="E25" s="57"/>
      <c r="F25" s="57"/>
      <c r="G25" s="74">
        <f>SUM(G21:G24)</f>
        <v>42903</v>
      </c>
      <c r="H25" s="93">
        <f>SUM(H21:H24)</f>
        <v>30000</v>
      </c>
      <c r="I25" s="44"/>
      <c r="J25" s="109">
        <f>SUM(J21:J24)</f>
        <v>3001.2155591572118</v>
      </c>
      <c r="K25" s="109">
        <f>SUM(K21:K24)</f>
        <v>6000.2431118314416</v>
      </c>
      <c r="L25" s="109">
        <f>SUM(L21:L24)</f>
        <v>3900.145867098865</v>
      </c>
      <c r="M25" s="110">
        <f>SUM(M21:M24)</f>
        <v>42903</v>
      </c>
    </row>
    <row r="26" spans="1:16" ht="20.25" customHeight="1" x14ac:dyDescent="0.15">
      <c r="A26" s="48"/>
      <c r="B26" s="48"/>
      <c r="C26" s="48"/>
      <c r="D26" s="48"/>
      <c r="E26" s="48"/>
      <c r="F26" s="48"/>
      <c r="G26" s="48"/>
    </row>
    <row r="27" spans="1:16" ht="26.25" customHeight="1" x14ac:dyDescent="0.15">
      <c r="A27" s="46" t="s">
        <v>8</v>
      </c>
      <c r="B27" s="7" t="str">
        <f>B18</f>
        <v>○○病院</v>
      </c>
      <c r="C27" s="46"/>
      <c r="D27" s="47"/>
      <c r="E27" s="125" t="s">
        <v>9</v>
      </c>
      <c r="F27" s="129" t="s">
        <v>62</v>
      </c>
      <c r="G27" s="130"/>
      <c r="O27" s="131"/>
      <c r="P27" s="132"/>
    </row>
    <row r="28" spans="1:16" ht="12" customHeight="1" x14ac:dyDescent="0.15">
      <c r="A28" s="48"/>
      <c r="B28" s="48"/>
      <c r="C28" s="48"/>
      <c r="D28" s="48"/>
      <c r="E28" s="48"/>
      <c r="F28" s="48"/>
      <c r="G28" s="48"/>
      <c r="O28" s="9"/>
      <c r="P28" s="9"/>
    </row>
    <row r="29" spans="1:16" ht="24.75" customHeight="1" x14ac:dyDescent="0.15">
      <c r="A29" s="17" t="s">
        <v>10</v>
      </c>
      <c r="B29" s="52" t="s">
        <v>11</v>
      </c>
      <c r="C29" s="52" t="s">
        <v>12</v>
      </c>
      <c r="D29" s="52" t="s">
        <v>13</v>
      </c>
      <c r="E29" s="52" t="s">
        <v>14</v>
      </c>
      <c r="F29" s="52" t="s">
        <v>15</v>
      </c>
      <c r="G29" s="53" t="s">
        <v>16</v>
      </c>
      <c r="H29" s="17" t="s">
        <v>28</v>
      </c>
      <c r="I29" s="18" t="s">
        <v>24</v>
      </c>
      <c r="J29" s="19" t="s">
        <v>25</v>
      </c>
      <c r="K29" s="19" t="s">
        <v>26</v>
      </c>
      <c r="L29" s="20" t="s">
        <v>27</v>
      </c>
      <c r="M29" s="16" t="s">
        <v>7</v>
      </c>
      <c r="O29" s="9"/>
      <c r="P29" s="9"/>
    </row>
    <row r="30" spans="1:16" ht="24.75" customHeight="1" x14ac:dyDescent="0.15">
      <c r="A30" s="29" t="s">
        <v>43</v>
      </c>
      <c r="B30" s="30" t="s">
        <v>34</v>
      </c>
      <c r="C30" s="30" t="s">
        <v>29</v>
      </c>
      <c r="D30" s="30" t="s">
        <v>30</v>
      </c>
      <c r="E30" s="30">
        <v>15</v>
      </c>
      <c r="F30" s="30" t="s">
        <v>19</v>
      </c>
      <c r="G30" s="25">
        <f>M30</f>
        <v>14301</v>
      </c>
      <c r="H30" s="102">
        <v>10000</v>
      </c>
      <c r="I30" s="77">
        <f>H30/$H$52</f>
        <v>8.1037277147487838E-5</v>
      </c>
      <c r="J30" s="117">
        <f t="shared" ref="J30:J32" si="10">$J$1*I30</f>
        <v>1000.4051863857374</v>
      </c>
      <c r="K30" s="117">
        <f t="shared" ref="K30:K32" si="11">$K$1*I30</f>
        <v>2000.0810372771473</v>
      </c>
      <c r="L30" s="117">
        <f t="shared" ref="L30:L32" si="12">(H30+J30+K30)*$L$2</f>
        <v>1300.0486223662883</v>
      </c>
      <c r="M30" s="118">
        <f t="shared" ref="M30:M32" si="13">ROUND(H30+SUM(J30:L30),0)</f>
        <v>14301</v>
      </c>
      <c r="O30" s="9"/>
      <c r="P30" s="9"/>
    </row>
    <row r="31" spans="1:16" ht="24.75" customHeight="1" x14ac:dyDescent="0.15">
      <c r="A31" s="58"/>
      <c r="B31" s="30" t="s">
        <v>34</v>
      </c>
      <c r="C31" s="30" t="s">
        <v>20</v>
      </c>
      <c r="D31" s="30" t="s">
        <v>1</v>
      </c>
      <c r="E31" s="30">
        <v>15</v>
      </c>
      <c r="F31" s="30" t="s">
        <v>19</v>
      </c>
      <c r="G31" s="31">
        <f>M31</f>
        <v>14301</v>
      </c>
      <c r="H31" s="101">
        <v>10000</v>
      </c>
      <c r="I31" s="32">
        <f>H31/$H$52</f>
        <v>8.1037277147487838E-5</v>
      </c>
      <c r="J31" s="115">
        <f t="shared" si="10"/>
        <v>1000.4051863857374</v>
      </c>
      <c r="K31" s="115">
        <f t="shared" si="11"/>
        <v>2000.0810372771473</v>
      </c>
      <c r="L31" s="115">
        <f t="shared" si="12"/>
        <v>1300.0486223662883</v>
      </c>
      <c r="M31" s="116">
        <f t="shared" si="13"/>
        <v>14301</v>
      </c>
      <c r="N31" s="27"/>
      <c r="O31" s="9"/>
      <c r="P31" s="9"/>
    </row>
    <row r="32" spans="1:16" ht="24.75" customHeight="1" x14ac:dyDescent="0.15">
      <c r="A32" s="33"/>
      <c r="B32" s="59"/>
      <c r="C32" s="60"/>
      <c r="D32" s="61"/>
      <c r="E32" s="61"/>
      <c r="F32" s="61"/>
      <c r="G32" s="54"/>
      <c r="H32" s="101"/>
      <c r="I32" s="38">
        <f>H32/$H$52</f>
        <v>0</v>
      </c>
      <c r="J32" s="119">
        <f t="shared" si="10"/>
        <v>0</v>
      </c>
      <c r="K32" s="119">
        <f t="shared" si="11"/>
        <v>0</v>
      </c>
      <c r="L32" s="117">
        <f t="shared" si="12"/>
        <v>0</v>
      </c>
      <c r="M32" s="120">
        <f t="shared" si="13"/>
        <v>0</v>
      </c>
      <c r="O32" s="9"/>
      <c r="P32" s="9"/>
    </row>
    <row r="33" spans="1:16" ht="26.25" customHeight="1" x14ac:dyDescent="0.15">
      <c r="A33" s="133" t="s">
        <v>22</v>
      </c>
      <c r="B33" s="134"/>
      <c r="C33" s="62"/>
      <c r="D33" s="62"/>
      <c r="E33" s="62"/>
      <c r="F33" s="62"/>
      <c r="G33" s="75">
        <f>SUM(G30:G32)</f>
        <v>28602</v>
      </c>
      <c r="H33" s="93">
        <f>SUM(H30:H32)</f>
        <v>20000</v>
      </c>
      <c r="I33" s="44"/>
      <c r="J33" s="109">
        <f>SUM(J30:J32)</f>
        <v>2000.8103727714747</v>
      </c>
      <c r="K33" s="109">
        <f>SUM(K30:K32)</f>
        <v>4000.1620745542946</v>
      </c>
      <c r="L33" s="109">
        <f>SUM(L30:L32)</f>
        <v>2600.0972447325767</v>
      </c>
      <c r="M33" s="110">
        <f>SUM(M30:M32)</f>
        <v>28602</v>
      </c>
      <c r="O33" s="9"/>
      <c r="P33" s="9"/>
    </row>
    <row r="34" spans="1:16" ht="20.25" customHeight="1" x14ac:dyDescent="0.15">
      <c r="A34" s="48"/>
      <c r="B34" s="48"/>
      <c r="C34" s="48"/>
      <c r="D34" s="48"/>
      <c r="E34" s="48"/>
      <c r="F34" s="48"/>
      <c r="G34" s="48"/>
      <c r="O34" s="9"/>
      <c r="P34" s="9"/>
    </row>
    <row r="35" spans="1:16" ht="26.25" customHeight="1" x14ac:dyDescent="0.15">
      <c r="A35" s="46" t="s">
        <v>8</v>
      </c>
      <c r="B35" s="7" t="str">
        <f>B27</f>
        <v>○○病院</v>
      </c>
      <c r="C35" s="46"/>
      <c r="D35" s="47"/>
      <c r="E35" s="125" t="s">
        <v>9</v>
      </c>
      <c r="F35" s="129" t="s">
        <v>44</v>
      </c>
      <c r="G35" s="130"/>
      <c r="O35" s="131"/>
      <c r="P35" s="132"/>
    </row>
    <row r="36" spans="1:16" ht="12" customHeight="1" x14ac:dyDescent="0.15">
      <c r="A36" s="48"/>
      <c r="B36" s="48"/>
      <c r="C36" s="48"/>
      <c r="D36" s="48"/>
      <c r="E36" s="48"/>
      <c r="F36" s="48"/>
      <c r="G36" s="48"/>
      <c r="O36" s="9"/>
      <c r="P36" s="9"/>
    </row>
    <row r="37" spans="1:16" ht="24.75" customHeight="1" x14ac:dyDescent="0.15">
      <c r="A37" s="17" t="s">
        <v>10</v>
      </c>
      <c r="B37" s="52" t="s">
        <v>11</v>
      </c>
      <c r="C37" s="52" t="s">
        <v>12</v>
      </c>
      <c r="D37" s="52" t="s">
        <v>13</v>
      </c>
      <c r="E37" s="52" t="s">
        <v>14</v>
      </c>
      <c r="F37" s="52" t="s">
        <v>15</v>
      </c>
      <c r="G37" s="53" t="s">
        <v>16</v>
      </c>
      <c r="H37" s="17" t="s">
        <v>28</v>
      </c>
      <c r="I37" s="18" t="s">
        <v>24</v>
      </c>
      <c r="J37" s="19" t="s">
        <v>25</v>
      </c>
      <c r="K37" s="19" t="s">
        <v>26</v>
      </c>
      <c r="L37" s="20" t="s">
        <v>27</v>
      </c>
      <c r="M37" s="16" t="s">
        <v>7</v>
      </c>
    </row>
    <row r="38" spans="1:16" ht="24.75" customHeight="1" x14ac:dyDescent="0.15">
      <c r="A38" s="29" t="s">
        <v>43</v>
      </c>
      <c r="B38" s="79" t="s">
        <v>34</v>
      </c>
      <c r="C38" s="80" t="s">
        <v>20</v>
      </c>
      <c r="D38" s="81" t="s">
        <v>45</v>
      </c>
      <c r="E38" s="81">
        <v>15</v>
      </c>
      <c r="F38" s="81" t="s">
        <v>19</v>
      </c>
      <c r="G38" s="82">
        <f>M38</f>
        <v>14301</v>
      </c>
      <c r="H38" s="91">
        <v>10000</v>
      </c>
      <c r="I38" s="77">
        <f>H38/$H$52</f>
        <v>8.1037277147487838E-5</v>
      </c>
      <c r="J38" s="105">
        <f t="shared" ref="J38:J39" si="14">$J$1*I38</f>
        <v>1000.4051863857374</v>
      </c>
      <c r="K38" s="105">
        <f t="shared" ref="K38:K39" si="15">$K$1*I38</f>
        <v>2000.0810372771473</v>
      </c>
      <c r="L38" s="105">
        <f t="shared" ref="L38:L39" si="16">(H38+J38+K38)*$L$2</f>
        <v>1300.0486223662883</v>
      </c>
      <c r="M38" s="106">
        <f t="shared" ref="M38:M39" si="17">ROUND(H38+SUM(J38:L38),0)</f>
        <v>14301</v>
      </c>
    </row>
    <row r="39" spans="1:16" ht="24.75" customHeight="1" x14ac:dyDescent="0.15">
      <c r="A39" s="33"/>
      <c r="B39" s="83"/>
      <c r="C39" s="83"/>
      <c r="D39" s="83"/>
      <c r="E39" s="83"/>
      <c r="F39" s="83"/>
      <c r="G39" s="84"/>
      <c r="H39" s="104"/>
      <c r="I39" s="78">
        <f>H39/$H$52</f>
        <v>0</v>
      </c>
      <c r="J39" s="107">
        <f t="shared" si="14"/>
        <v>0</v>
      </c>
      <c r="K39" s="107">
        <f t="shared" si="15"/>
        <v>0</v>
      </c>
      <c r="L39" s="107">
        <f t="shared" si="16"/>
        <v>0</v>
      </c>
      <c r="M39" s="108">
        <f t="shared" si="17"/>
        <v>0</v>
      </c>
    </row>
    <row r="40" spans="1:16" ht="26.25" customHeight="1" x14ac:dyDescent="0.15">
      <c r="A40" s="133" t="s">
        <v>22</v>
      </c>
      <c r="B40" s="134"/>
      <c r="C40" s="62"/>
      <c r="D40" s="62"/>
      <c r="E40" s="62"/>
      <c r="F40" s="62"/>
      <c r="G40" s="75">
        <f>SUM(G38:G39)</f>
        <v>14301</v>
      </c>
      <c r="H40" s="93">
        <f>SUM(H38:H39)</f>
        <v>10000</v>
      </c>
      <c r="I40" s="44"/>
      <c r="J40" s="109">
        <f>SUM(J38:J39)</f>
        <v>1000.4051863857374</v>
      </c>
      <c r="K40" s="109">
        <f>SUM(K38:K39)</f>
        <v>2000.0810372771473</v>
      </c>
      <c r="L40" s="109">
        <f>SUM(L38:L39)</f>
        <v>1300.0486223662883</v>
      </c>
      <c r="M40" s="110">
        <f>SUM(M38:M39)</f>
        <v>14301</v>
      </c>
    </row>
    <row r="41" spans="1:16" ht="27" customHeight="1" x14ac:dyDescent="0.15">
      <c r="A41" s="63"/>
      <c r="B41" s="127"/>
      <c r="C41" s="127"/>
      <c r="D41" s="127"/>
      <c r="E41" s="127"/>
      <c r="F41" s="127"/>
      <c r="G41" s="64"/>
      <c r="H41" s="94"/>
      <c r="J41" s="111"/>
      <c r="K41" s="111"/>
      <c r="L41" s="111"/>
      <c r="M41" s="112"/>
    </row>
    <row r="42" spans="1:16" ht="27" customHeight="1" x14ac:dyDescent="0.15">
      <c r="A42" s="65" t="s">
        <v>64</v>
      </c>
      <c r="B42" s="66"/>
      <c r="C42" s="66"/>
      <c r="D42" s="62"/>
      <c r="E42" s="62"/>
      <c r="F42" s="67"/>
      <c r="G42" s="76">
        <f>G16+G25+G33+G40</f>
        <v>176454300</v>
      </c>
      <c r="H42" s="95">
        <f>H16+H25+H33+H40</f>
        <v>123390000</v>
      </c>
      <c r="I42" s="68"/>
      <c r="J42" s="113">
        <f>J16+J25+J33+J40</f>
        <v>12343999.594813608</v>
      </c>
      <c r="K42" s="113">
        <f>K16+K25+K33+K40</f>
        <v>24678999.91896271</v>
      </c>
      <c r="L42" s="113">
        <f>L16+L25+L33+L40</f>
        <v>16041299.951377632</v>
      </c>
      <c r="M42" s="114">
        <f>M16+M25+M33+M40</f>
        <v>176454304</v>
      </c>
    </row>
    <row r="43" spans="1:16" ht="20.25" customHeight="1" x14ac:dyDescent="0.15">
      <c r="A43" s="48"/>
      <c r="B43" s="48"/>
      <c r="C43" s="48"/>
      <c r="D43" s="48"/>
      <c r="E43" s="48"/>
      <c r="F43" s="48"/>
      <c r="G43" s="48"/>
    </row>
    <row r="44" spans="1:16" ht="26.25" customHeight="1" x14ac:dyDescent="0.15">
      <c r="A44" s="46" t="s">
        <v>8</v>
      </c>
      <c r="B44" s="7" t="str">
        <f>B35</f>
        <v>○○病院</v>
      </c>
      <c r="C44" s="46"/>
      <c r="D44" s="47"/>
      <c r="E44" s="125" t="s">
        <v>9</v>
      </c>
      <c r="F44" s="129" t="s">
        <v>63</v>
      </c>
      <c r="G44" s="130"/>
      <c r="O44" s="131"/>
      <c r="P44" s="132"/>
    </row>
    <row r="45" spans="1:16" ht="12" customHeight="1" x14ac:dyDescent="0.15">
      <c r="A45" s="48"/>
      <c r="B45" s="48"/>
      <c r="C45" s="48"/>
      <c r="D45" s="48"/>
      <c r="E45" s="48"/>
      <c r="F45" s="48"/>
      <c r="G45" s="48"/>
      <c r="O45" s="9"/>
      <c r="P45" s="9"/>
    </row>
    <row r="46" spans="1:16" ht="24.75" customHeight="1" x14ac:dyDescent="0.15">
      <c r="A46" s="17" t="s">
        <v>10</v>
      </c>
      <c r="B46" s="52" t="s">
        <v>11</v>
      </c>
      <c r="C46" s="52" t="s">
        <v>12</v>
      </c>
      <c r="D46" s="52" t="s">
        <v>13</v>
      </c>
      <c r="E46" s="52" t="s">
        <v>14</v>
      </c>
      <c r="F46" s="52" t="s">
        <v>15</v>
      </c>
      <c r="G46" s="53" t="s">
        <v>16</v>
      </c>
      <c r="H46" s="17" t="s">
        <v>28</v>
      </c>
      <c r="I46" s="18" t="s">
        <v>24</v>
      </c>
      <c r="J46" s="19" t="s">
        <v>25</v>
      </c>
      <c r="K46" s="19" t="s">
        <v>26</v>
      </c>
      <c r="L46" s="20" t="s">
        <v>27</v>
      </c>
      <c r="M46" s="16" t="s">
        <v>7</v>
      </c>
    </row>
    <row r="47" spans="1:16" ht="24.75" customHeight="1" x14ac:dyDescent="0.15">
      <c r="A47" s="33" t="s">
        <v>17</v>
      </c>
      <c r="B47" s="85" t="s">
        <v>58</v>
      </c>
      <c r="C47" s="85" t="s">
        <v>37</v>
      </c>
      <c r="D47" s="86" t="s">
        <v>38</v>
      </c>
      <c r="E47" s="87">
        <v>39</v>
      </c>
      <c r="F47" s="86" t="s">
        <v>19</v>
      </c>
      <c r="G47" s="82">
        <f>M47</f>
        <v>8580</v>
      </c>
      <c r="H47" s="91">
        <v>6000</v>
      </c>
      <c r="I47" s="77">
        <f>H47/$H$52</f>
        <v>4.8622366288492704E-5</v>
      </c>
      <c r="J47" s="105">
        <f t="shared" ref="J47:J49" si="18">$J$1*I47</f>
        <v>600.24311183144243</v>
      </c>
      <c r="K47" s="105">
        <f t="shared" ref="K47:K49" si="19">$K$1*I47</f>
        <v>1200.0486223662883</v>
      </c>
      <c r="L47" s="105">
        <f t="shared" ref="L47:L49" si="20">(H47+J47+K47)*$L$2</f>
        <v>780.02917341977309</v>
      </c>
      <c r="M47" s="106">
        <f t="shared" ref="M47:M49" si="21">ROUND(H47+SUM(J47:L47),0)</f>
        <v>8580</v>
      </c>
      <c r="N47" s="27"/>
      <c r="O47" s="28"/>
    </row>
    <row r="48" spans="1:16" ht="24.75" customHeight="1" x14ac:dyDescent="0.15">
      <c r="A48" s="29" t="s">
        <v>43</v>
      </c>
      <c r="B48" s="88" t="s">
        <v>34</v>
      </c>
      <c r="C48" s="89" t="s">
        <v>20</v>
      </c>
      <c r="D48" s="59" t="s">
        <v>45</v>
      </c>
      <c r="E48" s="59">
        <v>15</v>
      </c>
      <c r="F48" s="59" t="s">
        <v>19</v>
      </c>
      <c r="G48" s="90">
        <f>M48</f>
        <v>5720</v>
      </c>
      <c r="H48" s="102">
        <v>4000</v>
      </c>
      <c r="I48" s="32">
        <f>H48/$H$52</f>
        <v>3.2414910858995141E-5</v>
      </c>
      <c r="J48" s="115">
        <f t="shared" si="18"/>
        <v>400.16207455429503</v>
      </c>
      <c r="K48" s="115">
        <f t="shared" si="19"/>
        <v>800.03241491085907</v>
      </c>
      <c r="L48" s="115">
        <f t="shared" si="20"/>
        <v>520.01944894651547</v>
      </c>
      <c r="M48" s="116">
        <f t="shared" si="21"/>
        <v>5720</v>
      </c>
    </row>
    <row r="49" spans="1:14" ht="24.75" customHeight="1" x14ac:dyDescent="0.15">
      <c r="A49" s="33"/>
      <c r="B49" s="83"/>
      <c r="C49" s="83"/>
      <c r="D49" s="83"/>
      <c r="E49" s="83"/>
      <c r="F49" s="83"/>
      <c r="G49" s="84"/>
      <c r="H49" s="92"/>
      <c r="I49" s="78">
        <f>H49/$H$52</f>
        <v>0</v>
      </c>
      <c r="J49" s="107">
        <f t="shared" si="18"/>
        <v>0</v>
      </c>
      <c r="K49" s="107">
        <f t="shared" si="19"/>
        <v>0</v>
      </c>
      <c r="L49" s="107">
        <f t="shared" si="20"/>
        <v>0</v>
      </c>
      <c r="M49" s="108">
        <f t="shared" si="21"/>
        <v>0</v>
      </c>
    </row>
    <row r="50" spans="1:14" ht="26.25" customHeight="1" x14ac:dyDescent="0.15">
      <c r="A50" s="133" t="s">
        <v>22</v>
      </c>
      <c r="B50" s="134"/>
      <c r="C50" s="62"/>
      <c r="D50" s="62"/>
      <c r="E50" s="62"/>
      <c r="F50" s="62"/>
      <c r="G50" s="75">
        <f>SUM(G47:G49)</f>
        <v>14300</v>
      </c>
      <c r="H50" s="93">
        <f>SUM(H47:H49)</f>
        <v>10000</v>
      </c>
      <c r="I50" s="44"/>
      <c r="J50" s="109">
        <f t="shared" ref="J50:M50" si="22">SUM(J47:J49)</f>
        <v>1000.4051863857375</v>
      </c>
      <c r="K50" s="109">
        <f t="shared" si="22"/>
        <v>2000.0810372771475</v>
      </c>
      <c r="L50" s="109">
        <f t="shared" si="22"/>
        <v>1300.0486223662886</v>
      </c>
      <c r="M50" s="110">
        <f t="shared" si="22"/>
        <v>14300</v>
      </c>
    </row>
    <row r="51" spans="1:14" ht="27" customHeight="1" x14ac:dyDescent="0.15">
      <c r="A51" s="63"/>
      <c r="B51" s="127"/>
      <c r="C51" s="127"/>
      <c r="D51" s="127"/>
      <c r="E51" s="127"/>
      <c r="F51" s="127"/>
      <c r="G51" s="64"/>
      <c r="H51" s="94"/>
      <c r="J51" s="111"/>
      <c r="K51" s="111"/>
      <c r="L51" s="111"/>
      <c r="M51" s="112"/>
    </row>
    <row r="52" spans="1:14" ht="27" customHeight="1" x14ac:dyDescent="0.15">
      <c r="A52" s="65" t="s">
        <v>23</v>
      </c>
      <c r="B52" s="66"/>
      <c r="C52" s="66"/>
      <c r="D52" s="62"/>
      <c r="E52" s="62"/>
      <c r="F52" s="67"/>
      <c r="G52" s="76">
        <f>G42+G50</f>
        <v>176468600</v>
      </c>
      <c r="H52" s="95">
        <f>H42+H50</f>
        <v>123400000</v>
      </c>
      <c r="I52" s="124">
        <f>SUM(I6:I50)</f>
        <v>0.99999999999999978</v>
      </c>
      <c r="J52" s="113">
        <f t="shared" ref="J52:M52" si="23">J42+J50</f>
        <v>12344999.999999993</v>
      </c>
      <c r="K52" s="113">
        <f t="shared" si="23"/>
        <v>24680999.999999985</v>
      </c>
      <c r="L52" s="113">
        <f t="shared" si="23"/>
        <v>16042599.999999998</v>
      </c>
      <c r="M52" s="114">
        <f t="shared" si="23"/>
        <v>176468604</v>
      </c>
      <c r="N52" s="27" t="s">
        <v>65</v>
      </c>
    </row>
    <row r="53" spans="1:14" ht="27" customHeight="1" x14ac:dyDescent="0.15">
      <c r="G53" s="69"/>
      <c r="H53" s="70">
        <f>H1-H52</f>
        <v>0</v>
      </c>
      <c r="M53" s="36">
        <f>SUM(H52,J52:L52)</f>
        <v>176468600</v>
      </c>
      <c r="N53" s="1" t="s">
        <v>35</v>
      </c>
    </row>
    <row r="54" spans="1:14" ht="27" customHeight="1" x14ac:dyDescent="0.15">
      <c r="M54" s="36">
        <f>SUM(H52,J52:K52)</f>
        <v>160426000</v>
      </c>
      <c r="N54" s="1" t="s">
        <v>36</v>
      </c>
    </row>
    <row r="55" spans="1:14" ht="27" customHeight="1" x14ac:dyDescent="0.15">
      <c r="H55" s="71" t="s">
        <v>41</v>
      </c>
      <c r="J55" s="71"/>
    </row>
    <row r="56" spans="1:14" ht="27" customHeight="1" x14ac:dyDescent="0.15">
      <c r="H56" s="72">
        <f>H6+H21</f>
        <v>100010000</v>
      </c>
    </row>
    <row r="57" spans="1:14" ht="27" customHeight="1" x14ac:dyDescent="0.15">
      <c r="H57" s="71" t="s">
        <v>42</v>
      </c>
      <c r="I57" s="71"/>
      <c r="J57" s="71"/>
      <c r="K57" s="71"/>
      <c r="L57" s="71"/>
    </row>
    <row r="58" spans="1:14" ht="27" customHeight="1" x14ac:dyDescent="0.15">
      <c r="H58" s="71">
        <f>H7+H8+H22+H23+H30+H31+H38</f>
        <v>23320000</v>
      </c>
      <c r="I58" s="71"/>
      <c r="J58" s="71"/>
      <c r="L58" s="71"/>
    </row>
    <row r="59" spans="1:14" ht="27" customHeight="1" x14ac:dyDescent="0.15">
      <c r="H59" s="48" t="s">
        <v>40</v>
      </c>
      <c r="I59" s="71"/>
      <c r="J59" s="71"/>
      <c r="K59" s="71"/>
      <c r="L59" s="71"/>
    </row>
    <row r="60" spans="1:14" ht="27" customHeight="1" x14ac:dyDescent="0.15">
      <c r="H60" s="72">
        <f>SUM(H9:H14)</f>
        <v>60000</v>
      </c>
    </row>
    <row r="61" spans="1:14" ht="27" customHeight="1" x14ac:dyDescent="0.15">
      <c r="H61" s="72"/>
    </row>
    <row r="62" spans="1:14" ht="27" customHeight="1" x14ac:dyDescent="0.15"/>
  </sheetData>
  <mergeCells count="13">
    <mergeCell ref="F3:G3"/>
    <mergeCell ref="A16:B16"/>
    <mergeCell ref="F18:G18"/>
    <mergeCell ref="A25:B25"/>
    <mergeCell ref="F35:G35"/>
    <mergeCell ref="F44:G44"/>
    <mergeCell ref="O44:P44"/>
    <mergeCell ref="A50:B50"/>
    <mergeCell ref="A40:B40"/>
    <mergeCell ref="O27:P27"/>
    <mergeCell ref="F27:G27"/>
    <mergeCell ref="A33:B33"/>
    <mergeCell ref="O35:P35"/>
  </mergeCells>
  <phoneticPr fontId="14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様式工-５９（別紙） </vt:lpstr>
      <vt:lpstr>'様式工-５９（別紙） '!Print_Area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文信; 村上 朋子</dc:creator>
  <cp:lastModifiedBy>池田 智也</cp:lastModifiedBy>
  <cp:lastPrinted>2020-04-21T00:08:00Z</cp:lastPrinted>
  <dcterms:created xsi:type="dcterms:W3CDTF">2002-12-20T06:22:52Z</dcterms:created>
  <dcterms:modified xsi:type="dcterms:W3CDTF">2021-05-10T05:49:10Z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-1165045648</vt:i4>
  </property>
  <property fmtid="{D5CDD505-2E9C-101B-9397-08002B2CF9AE}" pid="3" name="_EmailSubject">
    <vt:lpwstr>フジタ　忠海病院　契約目的物件引渡書別紙　を再々送いたします。</vt:lpwstr>
  </property>
  <property fmtid="{D5CDD505-2E9C-101B-9397-08002B2CF9AE}" pid="4" name="_AuthorEmail">
    <vt:lpwstr>hnitta@fujita.co.jp</vt:lpwstr>
  </property>
  <property fmtid="{D5CDD505-2E9C-101B-9397-08002B2CF9AE}" pid="5" name="_AuthorEmailDisplayName">
    <vt:lpwstr>新田　泰穂</vt:lpwstr>
  </property>
  <property fmtid="{D5CDD505-2E9C-101B-9397-08002B2CF9AE}" pid="6" name="_PreviousAdHocReviewCycleID">
    <vt:i4>-1851613469</vt:i4>
  </property>
  <property fmtid="{D5CDD505-2E9C-101B-9397-08002B2CF9AE}" pid="7" name="_ReviewingToolsShownOnce">
    <vt:lpwstr/>
  </property>
</Properties>
</file>